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217F9687-8740-4EEC-875B-AF56BE41C8C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AŽETAK" sheetId="1" r:id="rId1"/>
    <sheet name="Rashodi prema izvorima finan" sheetId="5" r:id="rId2"/>
    <sheet name=" Račun prihoda i rashoda" sheetId="3" r:id="rId3"/>
    <sheet name="Rashodi prema funkcijskoj k " sheetId="8" r:id="rId4"/>
    <sheet name="POSEBNI DIO" sheetId="7" r:id="rId5"/>
  </sheets>
  <definedNames>
    <definedName name="_xlnm.Print_Area" localSheetId="2">' Račun prihoda i rashoda'!$B$1:$I$127</definedName>
    <definedName name="_xlnm.Print_Area" localSheetId="0">SAŽETAK!$B$1:$L$36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74" i="3" l="1"/>
  <c r="G8" i="7"/>
  <c r="H8" i="7"/>
  <c r="F142" i="7"/>
  <c r="F143" i="7"/>
  <c r="H141" i="7"/>
  <c r="H143" i="7"/>
  <c r="I146" i="7"/>
  <c r="H145" i="7"/>
  <c r="G145" i="7"/>
  <c r="G143" i="7" s="1"/>
  <c r="G142" i="7" s="1"/>
  <c r="F145" i="7"/>
  <c r="F141" i="7" s="1"/>
  <c r="I141" i="7" s="1"/>
  <c r="I144" i="7"/>
  <c r="G135" i="7"/>
  <c r="H135" i="7"/>
  <c r="F135" i="7"/>
  <c r="I136" i="7"/>
  <c r="I137" i="7"/>
  <c r="I138" i="7"/>
  <c r="I134" i="7"/>
  <c r="H133" i="7"/>
  <c r="G133" i="7"/>
  <c r="F133" i="7"/>
  <c r="I132" i="7"/>
  <c r="H131" i="7"/>
  <c r="G131" i="7"/>
  <c r="F131" i="7"/>
  <c r="I130" i="7"/>
  <c r="H129" i="7"/>
  <c r="G129" i="7"/>
  <c r="F129" i="7"/>
  <c r="F103" i="7"/>
  <c r="H115" i="7"/>
  <c r="F115" i="7"/>
  <c r="G115" i="7"/>
  <c r="G84" i="7"/>
  <c r="H84" i="7"/>
  <c r="F84" i="7"/>
  <c r="I122" i="7"/>
  <c r="H121" i="7"/>
  <c r="G121" i="7"/>
  <c r="F121" i="7"/>
  <c r="G86" i="7"/>
  <c r="H86" i="7"/>
  <c r="F86" i="7"/>
  <c r="I112" i="7"/>
  <c r="G111" i="7"/>
  <c r="H111" i="7"/>
  <c r="F111" i="7"/>
  <c r="I105" i="7"/>
  <c r="I106" i="7"/>
  <c r="I107" i="7"/>
  <c r="G108" i="7"/>
  <c r="H108" i="7"/>
  <c r="F108" i="7"/>
  <c r="I110" i="7"/>
  <c r="H103" i="7"/>
  <c r="G103" i="7"/>
  <c r="F100" i="7"/>
  <c r="I98" i="7"/>
  <c r="H97" i="7"/>
  <c r="G97" i="7"/>
  <c r="F97" i="7"/>
  <c r="I96" i="7"/>
  <c r="H95" i="7"/>
  <c r="G95" i="7"/>
  <c r="F95" i="7"/>
  <c r="I94" i="7"/>
  <c r="H93" i="7"/>
  <c r="G93" i="7"/>
  <c r="F93" i="7"/>
  <c r="G100" i="7"/>
  <c r="H100" i="7"/>
  <c r="I101" i="7"/>
  <c r="I102" i="7"/>
  <c r="I104" i="7"/>
  <c r="H62" i="7"/>
  <c r="G74" i="7"/>
  <c r="H74" i="7"/>
  <c r="H79" i="7"/>
  <c r="G79" i="7"/>
  <c r="G82" i="7"/>
  <c r="G81" i="7" s="1"/>
  <c r="H82" i="7"/>
  <c r="H81" i="7" s="1"/>
  <c r="F74" i="7"/>
  <c r="I54" i="7"/>
  <c r="F43" i="7"/>
  <c r="I46" i="7"/>
  <c r="I42" i="7"/>
  <c r="H33" i="7"/>
  <c r="G33" i="7"/>
  <c r="F33" i="7"/>
  <c r="H22" i="7"/>
  <c r="I26" i="7"/>
  <c r="G22" i="7"/>
  <c r="F22" i="7"/>
  <c r="I14" i="7"/>
  <c r="I15" i="7"/>
  <c r="I16" i="7"/>
  <c r="I18" i="7"/>
  <c r="I20" i="7"/>
  <c r="I23" i="7"/>
  <c r="I24" i="7"/>
  <c r="I25" i="7"/>
  <c r="I28" i="7"/>
  <c r="I29" i="7"/>
  <c r="I30" i="7"/>
  <c r="I31" i="7"/>
  <c r="I32" i="7"/>
  <c r="I34" i="7"/>
  <c r="I35" i="7"/>
  <c r="I36" i="7"/>
  <c r="I37" i="7"/>
  <c r="I38" i="7"/>
  <c r="I39" i="7"/>
  <c r="I40" i="7"/>
  <c r="I41" i="7"/>
  <c r="I44" i="7"/>
  <c r="I45" i="7"/>
  <c r="I47" i="7"/>
  <c r="I48" i="7"/>
  <c r="I49" i="7"/>
  <c r="I50" i="7"/>
  <c r="I53" i="7"/>
  <c r="I55" i="7"/>
  <c r="I63" i="7"/>
  <c r="I64" i="7"/>
  <c r="I65" i="7"/>
  <c r="I66" i="7"/>
  <c r="I68" i="7"/>
  <c r="I69" i="7"/>
  <c r="I71" i="7"/>
  <c r="I75" i="7"/>
  <c r="I76" i="7"/>
  <c r="I77" i="7"/>
  <c r="I78" i="7"/>
  <c r="I80" i="7"/>
  <c r="I83" i="7"/>
  <c r="I85" i="7"/>
  <c r="I87" i="7"/>
  <c r="I88" i="7"/>
  <c r="I109" i="7"/>
  <c r="I116" i="7"/>
  <c r="G52" i="7"/>
  <c r="G51" i="7" s="1"/>
  <c r="H52" i="7"/>
  <c r="F52" i="7"/>
  <c r="F51" i="7" s="1"/>
  <c r="G43" i="7"/>
  <c r="H43" i="7"/>
  <c r="G27" i="7"/>
  <c r="H27" i="7"/>
  <c r="F27" i="7"/>
  <c r="F19" i="7"/>
  <c r="G19" i="7"/>
  <c r="H19" i="7"/>
  <c r="G17" i="7"/>
  <c r="H17" i="7"/>
  <c r="G13" i="7"/>
  <c r="H13" i="7"/>
  <c r="F17" i="7"/>
  <c r="F13" i="7"/>
  <c r="I89" i="7"/>
  <c r="H142" i="7" l="1"/>
  <c r="I142" i="7" s="1"/>
  <c r="I145" i="7"/>
  <c r="I143" i="7"/>
  <c r="G114" i="7"/>
  <c r="G113" i="7" s="1"/>
  <c r="I135" i="7"/>
  <c r="H128" i="7"/>
  <c r="H127" i="7" s="1"/>
  <c r="I133" i="7"/>
  <c r="F128" i="7"/>
  <c r="F127" i="7" s="1"/>
  <c r="I127" i="7" s="1"/>
  <c r="G128" i="7"/>
  <c r="G127" i="7" s="1"/>
  <c r="I129" i="7"/>
  <c r="I131" i="7"/>
  <c r="I121" i="7"/>
  <c r="F99" i="7"/>
  <c r="H92" i="7"/>
  <c r="F114" i="7"/>
  <c r="F113" i="7" s="1"/>
  <c r="H114" i="7"/>
  <c r="H113" i="7" s="1"/>
  <c r="I113" i="7" s="1"/>
  <c r="I84" i="7"/>
  <c r="I115" i="7"/>
  <c r="H99" i="7"/>
  <c r="I86" i="7"/>
  <c r="G99" i="7"/>
  <c r="I111" i="7"/>
  <c r="I108" i="7"/>
  <c r="H73" i="7"/>
  <c r="H72" i="7" s="1"/>
  <c r="I95" i="7"/>
  <c r="F92" i="7"/>
  <c r="G92" i="7"/>
  <c r="I97" i="7"/>
  <c r="I93" i="7"/>
  <c r="G73" i="7"/>
  <c r="G72" i="7" s="1"/>
  <c r="I100" i="7"/>
  <c r="I17" i="7"/>
  <c r="I13" i="7"/>
  <c r="I43" i="7"/>
  <c r="I52" i="7"/>
  <c r="G21" i="7"/>
  <c r="I33" i="7"/>
  <c r="H21" i="7"/>
  <c r="I27" i="7"/>
  <c r="F21" i="7"/>
  <c r="F12" i="7"/>
  <c r="H51" i="7"/>
  <c r="I51" i="7" s="1"/>
  <c r="I22" i="7"/>
  <c r="I19" i="7"/>
  <c r="H12" i="7"/>
  <c r="G12" i="7"/>
  <c r="I128" i="7" l="1"/>
  <c r="I114" i="7"/>
  <c r="H91" i="7"/>
  <c r="H90" i="7" s="1"/>
  <c r="G91" i="7"/>
  <c r="G90" i="7" s="1"/>
  <c r="I103" i="7"/>
  <c r="I99" i="7"/>
  <c r="I92" i="7"/>
  <c r="F11" i="7"/>
  <c r="F10" i="7" s="1"/>
  <c r="G11" i="7"/>
  <c r="G10" i="7" s="1"/>
  <c r="I21" i="7"/>
  <c r="I12" i="7"/>
  <c r="H11" i="7"/>
  <c r="H10" i="7" s="1"/>
  <c r="F91" i="7" l="1"/>
  <c r="I11" i="7"/>
  <c r="I10" i="7"/>
  <c r="I91" i="7" l="1"/>
  <c r="F90" i="7"/>
  <c r="I90" i="7" s="1"/>
  <c r="F82" i="7"/>
  <c r="F79" i="7"/>
  <c r="I79" i="7" s="1"/>
  <c r="H70" i="7"/>
  <c r="G70" i="7"/>
  <c r="F70" i="7"/>
  <c r="H67" i="7"/>
  <c r="G67" i="7"/>
  <c r="F67" i="7"/>
  <c r="G62" i="7"/>
  <c r="F62" i="7"/>
  <c r="G95" i="3"/>
  <c r="G86" i="3"/>
  <c r="G68" i="3"/>
  <c r="G103" i="3"/>
  <c r="G109" i="3"/>
  <c r="G110" i="3"/>
  <c r="G116" i="3"/>
  <c r="G118" i="3"/>
  <c r="L36" i="3"/>
  <c r="G35" i="3"/>
  <c r="L25" i="1"/>
  <c r="L24" i="1"/>
  <c r="K25" i="1"/>
  <c r="K24" i="1"/>
  <c r="H61" i="7" l="1"/>
  <c r="H60" i="7" s="1"/>
  <c r="H59" i="7" s="1"/>
  <c r="H9" i="7" s="1"/>
  <c r="F61" i="7"/>
  <c r="F60" i="7" s="1"/>
  <c r="G61" i="7"/>
  <c r="G60" i="7" s="1"/>
  <c r="G59" i="7" s="1"/>
  <c r="G9" i="7" s="1"/>
  <c r="I82" i="7"/>
  <c r="F81" i="7"/>
  <c r="I81" i="7" s="1"/>
  <c r="I62" i="7"/>
  <c r="I67" i="7"/>
  <c r="I70" i="7"/>
  <c r="F73" i="7"/>
  <c r="I74" i="7"/>
  <c r="L26" i="1"/>
  <c r="J118" i="3"/>
  <c r="J110" i="3"/>
  <c r="H110" i="3"/>
  <c r="J63" i="3"/>
  <c r="K40" i="3"/>
  <c r="K13" i="3"/>
  <c r="K14" i="3"/>
  <c r="K15" i="3"/>
  <c r="K17" i="3"/>
  <c r="K19" i="3"/>
  <c r="K21" i="3"/>
  <c r="K22" i="3"/>
  <c r="K23" i="3"/>
  <c r="I16" i="3"/>
  <c r="L13" i="1"/>
  <c r="L14" i="1"/>
  <c r="L11" i="1"/>
  <c r="L10" i="1"/>
  <c r="I15" i="1"/>
  <c r="I12" i="1"/>
  <c r="I16" i="1" s="1"/>
  <c r="F72" i="7" l="1"/>
  <c r="I73" i="7"/>
  <c r="I61" i="7"/>
  <c r="I60" i="7"/>
  <c r="I9" i="7"/>
  <c r="G9" i="8"/>
  <c r="H9" i="8"/>
  <c r="H8" i="8"/>
  <c r="L53" i="3"/>
  <c r="L54" i="3"/>
  <c r="L55" i="3"/>
  <c r="L56" i="3"/>
  <c r="L58" i="3"/>
  <c r="L60" i="3"/>
  <c r="L61" i="3"/>
  <c r="L64" i="3"/>
  <c r="L65" i="3"/>
  <c r="L66" i="3"/>
  <c r="L67" i="3"/>
  <c r="L69" i="3"/>
  <c r="L70" i="3"/>
  <c r="L71" i="3"/>
  <c r="L72" i="3"/>
  <c r="L73" i="3"/>
  <c r="L75" i="3"/>
  <c r="L76" i="3"/>
  <c r="L77" i="3"/>
  <c r="L78" i="3"/>
  <c r="L79" i="3"/>
  <c r="L80" i="3"/>
  <c r="L81" i="3"/>
  <c r="L82" i="3"/>
  <c r="L83" i="3"/>
  <c r="L85" i="3"/>
  <c r="L87" i="3"/>
  <c r="L88" i="3"/>
  <c r="L89" i="3"/>
  <c r="L90" i="3"/>
  <c r="L91" i="3"/>
  <c r="L92" i="3"/>
  <c r="L93" i="3"/>
  <c r="L96" i="3"/>
  <c r="L97" i="3"/>
  <c r="L98" i="3"/>
  <c r="L99" i="3"/>
  <c r="L100" i="3"/>
  <c r="L101" i="3"/>
  <c r="L102" i="3"/>
  <c r="L106" i="3"/>
  <c r="L107" i="3"/>
  <c r="L108" i="3"/>
  <c r="L111" i="3"/>
  <c r="L112" i="3"/>
  <c r="L113" i="3"/>
  <c r="L114" i="3"/>
  <c r="L115" i="3"/>
  <c r="L117" i="3"/>
  <c r="L118" i="3"/>
  <c r="L119" i="3"/>
  <c r="L122" i="3"/>
  <c r="L125" i="3"/>
  <c r="L126" i="3"/>
  <c r="L127" i="3"/>
  <c r="K61" i="3"/>
  <c r="K53" i="3"/>
  <c r="K54" i="3"/>
  <c r="K55" i="3"/>
  <c r="K56" i="3"/>
  <c r="K58" i="3"/>
  <c r="K60" i="3"/>
  <c r="K64" i="3"/>
  <c r="K65" i="3"/>
  <c r="K66" i="3"/>
  <c r="K67" i="3"/>
  <c r="K69" i="3"/>
  <c r="K70" i="3"/>
  <c r="K71" i="3"/>
  <c r="K72" i="3"/>
  <c r="K73" i="3"/>
  <c r="K75" i="3"/>
  <c r="K76" i="3"/>
  <c r="K77" i="3"/>
  <c r="K78" i="3"/>
  <c r="K79" i="3"/>
  <c r="K80" i="3"/>
  <c r="K81" i="3"/>
  <c r="K82" i="3"/>
  <c r="K83" i="3"/>
  <c r="K85" i="3"/>
  <c r="K87" i="3"/>
  <c r="K88" i="3"/>
  <c r="K89" i="3"/>
  <c r="K90" i="3"/>
  <c r="K91" i="3"/>
  <c r="K92" i="3"/>
  <c r="K93" i="3"/>
  <c r="K96" i="3"/>
  <c r="K97" i="3"/>
  <c r="K98" i="3"/>
  <c r="K99" i="3"/>
  <c r="K102" i="3"/>
  <c r="K106" i="3"/>
  <c r="K107" i="3"/>
  <c r="K108" i="3"/>
  <c r="K111" i="3"/>
  <c r="K112" i="3"/>
  <c r="K113" i="3"/>
  <c r="K114" i="3"/>
  <c r="K115" i="3"/>
  <c r="K117" i="3"/>
  <c r="K118" i="3"/>
  <c r="K119" i="3"/>
  <c r="K122" i="3"/>
  <c r="K125" i="3"/>
  <c r="K126" i="3"/>
  <c r="K127" i="3"/>
  <c r="L13" i="3"/>
  <c r="L14" i="3"/>
  <c r="L15" i="3"/>
  <c r="L17" i="3"/>
  <c r="L19" i="3"/>
  <c r="L21" i="3"/>
  <c r="L22" i="3"/>
  <c r="L23" i="3"/>
  <c r="L26" i="3"/>
  <c r="L27" i="3"/>
  <c r="L30" i="3"/>
  <c r="L33" i="3"/>
  <c r="L34" i="3"/>
  <c r="L37" i="3"/>
  <c r="L40" i="3"/>
  <c r="L41" i="3"/>
  <c r="L44" i="3"/>
  <c r="C9" i="5"/>
  <c r="F59" i="7" l="1"/>
  <c r="F9" i="7" s="1"/>
  <c r="F8" i="7" s="1"/>
  <c r="I72" i="7"/>
  <c r="I140" i="7"/>
  <c r="I59" i="7" l="1"/>
  <c r="I125" i="7"/>
  <c r="I126" i="7"/>
  <c r="G8" i="8"/>
  <c r="F7" i="8"/>
  <c r="D7" i="8"/>
  <c r="D6" i="8" s="1"/>
  <c r="F6" i="8" l="1"/>
  <c r="H6" i="8" s="1"/>
  <c r="H7" i="8"/>
  <c r="C7" i="8"/>
  <c r="C6" i="8" s="1"/>
  <c r="F29" i="5"/>
  <c r="F26" i="5"/>
  <c r="F24" i="5"/>
  <c r="F20" i="5"/>
  <c r="F22" i="5"/>
  <c r="G6" i="8" l="1"/>
  <c r="F19" i="5"/>
  <c r="G7" i="8"/>
  <c r="F9" i="5"/>
  <c r="F16" i="5"/>
  <c r="G14" i="5"/>
  <c r="D29" i="5"/>
  <c r="D26" i="5"/>
  <c r="D24" i="5"/>
  <c r="D22" i="5"/>
  <c r="D20" i="5"/>
  <c r="D16" i="5"/>
  <c r="D13" i="5"/>
  <c r="D11" i="5"/>
  <c r="D9" i="5"/>
  <c r="D7" i="5"/>
  <c r="G23" i="5"/>
  <c r="G21" i="5"/>
  <c r="C20" i="5"/>
  <c r="G20" i="5" s="1"/>
  <c r="G28" i="5"/>
  <c r="G25" i="5"/>
  <c r="C29" i="5"/>
  <c r="G29" i="5" s="1"/>
  <c r="G30" i="5"/>
  <c r="G27" i="5"/>
  <c r="C24" i="5"/>
  <c r="G24" i="5" s="1"/>
  <c r="G17" i="5"/>
  <c r="C13" i="5"/>
  <c r="C11" i="5"/>
  <c r="C7" i="5"/>
  <c r="J124" i="3"/>
  <c r="L124" i="3" s="1"/>
  <c r="J121" i="3"/>
  <c r="L121" i="3" s="1"/>
  <c r="J116" i="3"/>
  <c r="J105" i="3"/>
  <c r="L105" i="3" s="1"/>
  <c r="J95" i="3"/>
  <c r="L95" i="3" s="1"/>
  <c r="J86" i="3"/>
  <c r="J84" i="3"/>
  <c r="J68" i="3"/>
  <c r="J57" i="3"/>
  <c r="J59" i="3"/>
  <c r="J52" i="3"/>
  <c r="J51" i="3" s="1"/>
  <c r="K116" i="3" l="1"/>
  <c r="J109" i="3"/>
  <c r="L116" i="3"/>
  <c r="L86" i="3"/>
  <c r="L84" i="3"/>
  <c r="L68" i="3"/>
  <c r="L59" i="3"/>
  <c r="L57" i="3"/>
  <c r="L52" i="3"/>
  <c r="J104" i="3"/>
  <c r="K105" i="3"/>
  <c r="J123" i="3"/>
  <c r="K124" i="3"/>
  <c r="J94" i="3"/>
  <c r="L94" i="3" s="1"/>
  <c r="J120" i="3"/>
  <c r="L120" i="3" s="1"/>
  <c r="G15" i="5"/>
  <c r="F11" i="5"/>
  <c r="G11" i="5" s="1"/>
  <c r="G12" i="5"/>
  <c r="F13" i="5"/>
  <c r="G13" i="5" s="1"/>
  <c r="L51" i="3"/>
  <c r="L110" i="3"/>
  <c r="C22" i="5"/>
  <c r="G22" i="5" s="1"/>
  <c r="F7" i="5"/>
  <c r="G7" i="5" s="1"/>
  <c r="G8" i="5"/>
  <c r="D6" i="5"/>
  <c r="C16" i="5"/>
  <c r="G16" i="5" s="1"/>
  <c r="C26" i="5"/>
  <c r="G26" i="5" s="1"/>
  <c r="G10" i="5"/>
  <c r="D19" i="5"/>
  <c r="H126" i="3"/>
  <c r="H124" i="3"/>
  <c r="H121" i="3"/>
  <c r="H120" i="3" s="1"/>
  <c r="H118" i="3"/>
  <c r="H116" i="3"/>
  <c r="H107" i="3"/>
  <c r="H105" i="3"/>
  <c r="H101" i="3"/>
  <c r="H100" i="3" s="1"/>
  <c r="H123" i="3" l="1"/>
  <c r="K104" i="3"/>
  <c r="L104" i="3"/>
  <c r="K123" i="3"/>
  <c r="L123" i="3"/>
  <c r="J103" i="3"/>
  <c r="H109" i="3"/>
  <c r="H103" i="3" s="1"/>
  <c r="L74" i="3"/>
  <c r="L63" i="3"/>
  <c r="H104" i="3"/>
  <c r="J62" i="3"/>
  <c r="J50" i="3" s="1"/>
  <c r="J49" i="3" s="1"/>
  <c r="H95" i="3"/>
  <c r="H94" i="3" s="1"/>
  <c r="L109" i="3"/>
  <c r="C19" i="5"/>
  <c r="G19" i="5" s="1"/>
  <c r="G121" i="3"/>
  <c r="K121" i="3" s="1"/>
  <c r="F6" i="5"/>
  <c r="L50" i="3" l="1"/>
  <c r="L62" i="3"/>
  <c r="L103" i="3"/>
  <c r="G120" i="3"/>
  <c r="K120" i="3" s="1"/>
  <c r="H84" i="3"/>
  <c r="H74" i="3"/>
  <c r="H68" i="3"/>
  <c r="H59" i="3"/>
  <c r="H57" i="3"/>
  <c r="H52" i="3"/>
  <c r="H51" i="3" s="1"/>
  <c r="H63" i="3" l="1"/>
  <c r="L49" i="3"/>
  <c r="H86" i="3"/>
  <c r="H62" i="3" l="1"/>
  <c r="H50" i="3" s="1"/>
  <c r="H49" i="3" s="1"/>
  <c r="K110" i="3"/>
  <c r="G15" i="1"/>
  <c r="G84" i="3" l="1"/>
  <c r="K84" i="3" s="1"/>
  <c r="G101" i="3"/>
  <c r="K101" i="3" s="1"/>
  <c r="K109" i="3"/>
  <c r="K86" i="3"/>
  <c r="K95" i="3"/>
  <c r="G94" i="3"/>
  <c r="K94" i="3" s="1"/>
  <c r="G74" i="3"/>
  <c r="K74" i="3" s="1"/>
  <c r="J29" i="3"/>
  <c r="L29" i="3" s="1"/>
  <c r="J43" i="3"/>
  <c r="J35" i="3"/>
  <c r="L35" i="3" s="1"/>
  <c r="J32" i="3"/>
  <c r="L32" i="3" s="1"/>
  <c r="J25" i="3"/>
  <c r="L25" i="3" s="1"/>
  <c r="J20" i="3"/>
  <c r="J18" i="3"/>
  <c r="J16" i="3"/>
  <c r="L20" i="3" l="1"/>
  <c r="J42" i="3"/>
  <c r="L42" i="3" s="1"/>
  <c r="L43" i="3"/>
  <c r="L18" i="3"/>
  <c r="L16" i="3"/>
  <c r="K103" i="3"/>
  <c r="K68" i="3"/>
  <c r="G100" i="3"/>
  <c r="K100" i="3" s="1"/>
  <c r="G57" i="3"/>
  <c r="K57" i="3" s="1"/>
  <c r="G63" i="3"/>
  <c r="K63" i="3" s="1"/>
  <c r="G59" i="3"/>
  <c r="K59" i="3" s="1"/>
  <c r="J12" i="3"/>
  <c r="J31" i="3"/>
  <c r="L31" i="3" s="1"/>
  <c r="J39" i="3"/>
  <c r="L39" i="3" s="1"/>
  <c r="G52" i="3"/>
  <c r="K52" i="3" s="1"/>
  <c r="J24" i="3"/>
  <c r="L24" i="3" s="1"/>
  <c r="J28" i="3"/>
  <c r="L28" i="3" s="1"/>
  <c r="H35" i="3"/>
  <c r="H32" i="3"/>
  <c r="H43" i="3"/>
  <c r="H42" i="3" s="1"/>
  <c r="H29" i="3"/>
  <c r="H28" i="3" s="1"/>
  <c r="H25" i="3"/>
  <c r="H24" i="3" s="1"/>
  <c r="H20" i="3"/>
  <c r="H18" i="3"/>
  <c r="H16" i="3"/>
  <c r="H39" i="3"/>
  <c r="H38" i="3" s="1"/>
  <c r="L12" i="3" l="1"/>
  <c r="G62" i="3"/>
  <c r="K62" i="3" s="1"/>
  <c r="G51" i="3"/>
  <c r="H12" i="3"/>
  <c r="H31" i="3"/>
  <c r="J38" i="3"/>
  <c r="K44" i="3"/>
  <c r="K41" i="3"/>
  <c r="K37" i="3"/>
  <c r="K34" i="3"/>
  <c r="K33" i="3"/>
  <c r="K30" i="3"/>
  <c r="K27" i="3"/>
  <c r="K26" i="3"/>
  <c r="J11" i="3" l="1"/>
  <c r="L38" i="3"/>
  <c r="L11" i="3"/>
  <c r="H11" i="3"/>
  <c r="G50" i="3"/>
  <c r="K51" i="3"/>
  <c r="G29" i="3"/>
  <c r="K29" i="3" s="1"/>
  <c r="G39" i="3"/>
  <c r="G20" i="3"/>
  <c r="K20" i="3" s="1"/>
  <c r="G16" i="3"/>
  <c r="K16" i="3" s="1"/>
  <c r="G25" i="3"/>
  <c r="G32" i="3"/>
  <c r="G18" i="3"/>
  <c r="K18" i="3" s="1"/>
  <c r="K35" i="3"/>
  <c r="G43" i="3"/>
  <c r="K50" i="3" l="1"/>
  <c r="G49" i="3"/>
  <c r="K49" i="3" s="1"/>
  <c r="G28" i="3"/>
  <c r="K28" i="3" s="1"/>
  <c r="G38" i="3"/>
  <c r="K38" i="3" s="1"/>
  <c r="K39" i="3"/>
  <c r="G12" i="3"/>
  <c r="K12" i="3" s="1"/>
  <c r="K43" i="3"/>
  <c r="G42" i="3"/>
  <c r="K42" i="3" s="1"/>
  <c r="K25" i="3"/>
  <c r="G24" i="3"/>
  <c r="K24" i="3" s="1"/>
  <c r="K32" i="3"/>
  <c r="G31" i="3"/>
  <c r="K31" i="3" s="1"/>
  <c r="G11" i="3" l="1"/>
  <c r="K11" i="3" s="1"/>
  <c r="K10" i="1"/>
  <c r="K14" i="1"/>
  <c r="K13" i="1"/>
  <c r="J15" i="1"/>
  <c r="L15" i="1" s="1"/>
  <c r="J12" i="1"/>
  <c r="L12" i="1" s="1"/>
  <c r="H15" i="1"/>
  <c r="H12" i="1"/>
  <c r="H16" i="1" s="1"/>
  <c r="G12" i="1"/>
  <c r="G16" i="1" s="1"/>
  <c r="K15" i="1" l="1"/>
  <c r="K12" i="1"/>
  <c r="J16" i="1"/>
  <c r="L16" i="1" l="1"/>
  <c r="K16" i="1"/>
  <c r="C6" i="5"/>
  <c r="G6" i="5" s="1"/>
  <c r="G9" i="5"/>
  <c r="L27" i="1" l="1"/>
  <c r="I8" i="7"/>
</calcChain>
</file>

<file path=xl/sharedStrings.xml><?xml version="1.0" encoding="utf-8"?>
<sst xmlns="http://schemas.openxmlformats.org/spreadsheetml/2006/main" count="370" uniqueCount="194">
  <si>
    <t>PRIHODI UKUPNO</t>
  </si>
  <si>
    <t>RASHODI UKUPNO</t>
  </si>
  <si>
    <t>RAZLIKA - VIŠAK / MANJAK</t>
  </si>
  <si>
    <t>Prihodi poslovanja</t>
  </si>
  <si>
    <t>Rashodi poslovanja</t>
  </si>
  <si>
    <t>Rashodi za zaposlene</t>
  </si>
  <si>
    <t>Rashodi za nabavu nefinancijske imovine</t>
  </si>
  <si>
    <t>BROJČANA OZNAKA I NAZIV</t>
  </si>
  <si>
    <t>II. POSEBNI DIO</t>
  </si>
  <si>
    <t>I. OPĆI DIO</t>
  </si>
  <si>
    <t>Materijalni rashodi</t>
  </si>
  <si>
    <t>Pomoći iz inozemstva i od subjekata unutar općeg proračuna</t>
  </si>
  <si>
    <t>…</t>
  </si>
  <si>
    <t>PRIJENOS SREDSTAVA IZ PRETHODNE GODINE</t>
  </si>
  <si>
    <t xml:space="preserve"> Prihodi od prodaje proizvoda i robe te pruženih usluga i prihodi od donacija</t>
  </si>
  <si>
    <t>1 Opći prihodi i primici</t>
  </si>
  <si>
    <t>11 Opći prihodi i primici</t>
  </si>
  <si>
    <t>3 Vlastiti prihodi</t>
  </si>
  <si>
    <t>31 Vlastiti prihodi</t>
  </si>
  <si>
    <t>INDEKS</t>
  </si>
  <si>
    <t>7 PRIHODI OD PRODAJE NEFINANCIJSKE IMOVINE</t>
  </si>
  <si>
    <t>6 PRIHODI POSLOVANJA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</si>
  <si>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</si>
  <si>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</si>
  <si>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</si>
  <si>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</si>
  <si>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Prihodi od prodaje proizvoda i robe te pruženih usluga</t>
  </si>
  <si>
    <t>Prihodi od prodaje proizvoda i robe</t>
  </si>
  <si>
    <t>Plaće (Bruto)</t>
  </si>
  <si>
    <t>Plaće za redovan rad</t>
  </si>
  <si>
    <t>Naknade troškova zaposlenima</t>
  </si>
  <si>
    <t>Službena putovanja</t>
  </si>
  <si>
    <t>6=5/2*100</t>
  </si>
  <si>
    <t>7=5/4*100</t>
  </si>
  <si>
    <t xml:space="preserve">IZVJEŠTAJ O PRIHODIMA I RASHODIMA PREMA EKONOMSKOJ KLASIFIKACIJI </t>
  </si>
  <si>
    <t>IZVJEŠTAJ O PRIHODIMA I RASHODIMA PREMA IZVORIMA FINANCIRANJA</t>
  </si>
  <si>
    <t>IZVJEŠTAJ O RASHODIMA PREMA FUNKCIJSKOJ KLASIFIKACIJI</t>
  </si>
  <si>
    <t>5=4/3*100</t>
  </si>
  <si>
    <t xml:space="preserve">UKUPNO PRIHODI </t>
  </si>
  <si>
    <t>UKUPNO RASHODI</t>
  </si>
  <si>
    <t>UKUPNO PRIHODI</t>
  </si>
  <si>
    <t>TEKUĆI PLAN 2023.*</t>
  </si>
  <si>
    <t>INDEKS**</t>
  </si>
  <si>
    <t>RAZLIKA PRIMITAKA I IZDATAKA</t>
  </si>
  <si>
    <t>IZVORNI PLAN ILI REBALANS 2023.*</t>
  </si>
  <si>
    <t>SAŽETAK  RAČUNA PRIHODA I RASHODA I RAČUNA FINANCIRANJA</t>
  </si>
  <si>
    <t xml:space="preserve"> RAČUN PRIHODA I RASHODA </t>
  </si>
  <si>
    <t xml:space="preserve">* Opći i posebni dio polugodišnjeg izvještaja o izvršenju proračuna sadrži samo izvorni plan ako od donošenja proračuna nije bilo izmjena i dopuna niti izvršenih preraspodjela odnosno izvorni plan i tekući plan ako je od donošenja proračuna bilo naknadno izvršenih preraspodjela.  
Opći i posebni dio polugodišnjeg izvještaja o izvršenju proračuna sadrži rebalans ako je od donošenja proračuna bilo izmjena i dopuna, odnosno rebalans i tekući plan ako je od izmjena i dopuna proračuna bilo naknadno izvršenih preraspodjela. </t>
  </si>
  <si>
    <t>IZVJEŠTAJ PO PROGRAMSKOJ KLASIFIKACIJI</t>
  </si>
  <si>
    <t>PRIJENOS SREDSTAVA U SLJEDEĆE RAZDOBLJE</t>
  </si>
  <si>
    <t>SAŽETAK RAČUNA FINANCIRANJA</t>
  </si>
  <si>
    <t xml:space="preserve">NETO FINANCIRANJE </t>
  </si>
  <si>
    <t xml:space="preserve">VIŠAK/MANJAK + NETO FINANCIRANJE </t>
  </si>
  <si>
    <t>Napomena:  Iznosi u stupcu "OSTVARENJE/IZVRŠENJE 1.-6.2022." preračunavaju se iz kuna u eure prema fiksnom tečaju konverzije (1 EUR=7,53450 kuna) i po pravilima za preračunavanje i zaokruživanje.</t>
  </si>
  <si>
    <t>Napomena : Iznosi u stupcima "OSTVARENJE/IZVRŠENJE 1.-6.2022." i "OSTVARENJE/IZVRŠENJE 1.-6. 2023." iskazuju se na dvije decimale.</t>
  </si>
  <si>
    <t xml:space="preserve">** AKO Opći i Posebni dio polugodišnjeg izvještaja ne sadrži "TEKUĆI PLAN 2023.", "INDEKS"("OSTVARENJE/IZVRŠENJE 1.-6.2023."/"TEKUĆI PLAN 2023.") iskazuje se kao "OSTVARENJE/IZVRŠENJE 1.-6.2023."/"IZVORNI PLAN 2023." ODNOSNO "REBALANS 2023." </t>
  </si>
  <si>
    <t>SAŽETAK RAČUNA PRIHODA I RASHODA</t>
  </si>
  <si>
    <t>Pomoći od međunarodnih organizacija te institucija i tijela EU</t>
  </si>
  <si>
    <t>Kapitalne pomoći od institucija i tijela EU</t>
  </si>
  <si>
    <t>Prijenosi između proračunskih korisnika istog proračuna</t>
  </si>
  <si>
    <t>Tekući prijenosi između proračunskih korisnika istog proračuna</t>
  </si>
  <si>
    <t>Kapitalni prijenosi između proračunskih korisnika istog proračuna</t>
  </si>
  <si>
    <t>Tekući prijenosi između proračunskih korisnika istog proračuna temeljem prijenosa EU sredstava</t>
  </si>
  <si>
    <t>Prihodi od imovine</t>
  </si>
  <si>
    <t>Pomoći od izvanproračunskih korisnika</t>
  </si>
  <si>
    <t>Tekuće pomoći od HZMO-a, HZZ-a i HZZO-a</t>
  </si>
  <si>
    <t>Pomoći temeljem prijenosa EU sredstava</t>
  </si>
  <si>
    <t>Tekuće pomoći temeljem prijenosa EU sredstava</t>
  </si>
  <si>
    <t>Prihodi od financijske imovine</t>
  </si>
  <si>
    <t>Kamate na oročena sredstva i depozite po viđenj</t>
  </si>
  <si>
    <t>Prihodi od pozitivnih tečajnih razlika i razlika zbog promjene valutne klauzule</t>
  </si>
  <si>
    <t>Prihodi od upravnih i administrativnih pristojbi, pristojbi po posebnim propisima i naknada</t>
  </si>
  <si>
    <t>Prihodi po posebnih propisima</t>
  </si>
  <si>
    <t>Ostali nespomenuti prihodi</t>
  </si>
  <si>
    <t>Prihodi od pruženih usluga</t>
  </si>
  <si>
    <t>Donacije od pravnih i fizičkih osoba izvan općeg proračuna</t>
  </si>
  <si>
    <t>Kapitalne donacije</t>
  </si>
  <si>
    <t>Prihodi iz nadležnog proračuna i od HZZO-a temeljem ugovornih obveza</t>
  </si>
  <si>
    <t>Prihodi iz nadležnog proračuna za financiranje redovne djelatnosti proračunskih korisnika</t>
  </si>
  <si>
    <t>Prihodi iz nadležnog proračuna za financiranje rashoda poslovanja</t>
  </si>
  <si>
    <t>Prihodi iz nadležog proračuna za financiranje rashoda za nabavu nefinancijske imovine</t>
  </si>
  <si>
    <t>Kazne, upravne mjere i ostali rashodi</t>
  </si>
  <si>
    <t>Ostali prihodi</t>
  </si>
  <si>
    <t>Tekuće pomoći od institucija i tijela EU</t>
  </si>
  <si>
    <t>Plaće u naravi</t>
  </si>
  <si>
    <t>Plaće za prekovremeni rad</t>
  </si>
  <si>
    <t>Plaće za posebne uvjete rada</t>
  </si>
  <si>
    <t>Ostali rashodi za zaposlene</t>
  </si>
  <si>
    <t>Doprinosi na plaće</t>
  </si>
  <si>
    <t>Doprinosi za obvezno zdravstveno osiguranja</t>
  </si>
  <si>
    <t>Doprinosi za obvezno osiguranje u slučaju nezaposlenosti</t>
  </si>
  <si>
    <t>Stručno usavršavanje zaposlenika</t>
  </si>
  <si>
    <t>Naknade za prijevoz, za rad na terenu i odvojeni život</t>
  </si>
  <si>
    <t>Ostale naknade troškova zaposlenima</t>
  </si>
  <si>
    <t>Rashodi za materijal i energiju</t>
  </si>
  <si>
    <t>Uredski materijal i ostali materijalni rashodi</t>
  </si>
  <si>
    <t>Energija</t>
  </si>
  <si>
    <t>Materijal i dijelovi za tekuće i investicijsko održavanje</t>
  </si>
  <si>
    <t>Sitan inventar i auto gume</t>
  </si>
  <si>
    <t>Rashodi za usluge</t>
  </si>
  <si>
    <t>Usluge telefona, pošte i prijevoza</t>
  </si>
  <si>
    <t>Usluge tekućeg i investicijskog održavanja</t>
  </si>
  <si>
    <t>Usluge promidžbe i informiranja</t>
  </si>
  <si>
    <t>Komunalne usluge</t>
  </si>
  <si>
    <t>Zakupnine i najamnine</t>
  </si>
  <si>
    <t>Zdravstvene i veterinarske usluga</t>
  </si>
  <si>
    <t>Intelektualne i osobne usluge</t>
  </si>
  <si>
    <t>Računalne usluge</t>
  </si>
  <si>
    <t>Ostale usluge</t>
  </si>
  <si>
    <t>Naknade troškova osobama izvan radnog odnosa</t>
  </si>
  <si>
    <t>Naknade troškova službenog puta</t>
  </si>
  <si>
    <t>Ostali nespomenuti rashodi poslovanja</t>
  </si>
  <si>
    <t>Premije osiguranja</t>
  </si>
  <si>
    <t>Reprezentacija</t>
  </si>
  <si>
    <t>Članarine i norme</t>
  </si>
  <si>
    <t>Pristojbe i naknade</t>
  </si>
  <si>
    <t>Troškovi sudskih postupaka</t>
  </si>
  <si>
    <t>Financijski rashodi</t>
  </si>
  <si>
    <t>Bankarske usluge i usluge platnog prometa</t>
  </si>
  <si>
    <t>Negativne tečajne razlike i razlike zbog primjene valutne klauzule</t>
  </si>
  <si>
    <t>Zatezne kamate</t>
  </si>
  <si>
    <t>Ostali nespomenuti financijski rashodi</t>
  </si>
  <si>
    <t>Ostali financijski rashodi</t>
  </si>
  <si>
    <t>Naknade građanima i kućanstvima na temelju osiguranja i druge naknade</t>
  </si>
  <si>
    <t>Ostale nakade građanima i kućantstvima iz proračuna</t>
  </si>
  <si>
    <t>Naknade građanima i kućanstvima u novcu</t>
  </si>
  <si>
    <t>Rashodi za nabavu proizvedene dugotrajne imovine</t>
  </si>
  <si>
    <t>Postrojenja i oprema</t>
  </si>
  <si>
    <t>Uredska oprema i namještaj</t>
  </si>
  <si>
    <t>Oprema za održavanje i zaštitu</t>
  </si>
  <si>
    <t>Instrumenti, uređaji i strojevi</t>
  </si>
  <si>
    <t>Uređaji, strojevi i oprema za ostale namjene</t>
  </si>
  <si>
    <t>Rashodi za nabavu plemenitih metala i ostalih pohranjenih vrijednosti</t>
  </si>
  <si>
    <t>Plemeniti metali i ostale pohranjene vrijednosti</t>
  </si>
  <si>
    <t>Pohranjene knjige, umjetnička djela i slične vrijednosti</t>
  </si>
  <si>
    <t>Službena, radna i zaštitna odjeća i obuće</t>
  </si>
  <si>
    <t>Naknade za rad predstvaničkih i izvršnih tijela, povjerenstava i slično</t>
  </si>
  <si>
    <t>Rashodi za nabavu neproizvedene dugotrajne imovine</t>
  </si>
  <si>
    <t>Materijalna imovina - prirodna bogatstva</t>
  </si>
  <si>
    <t>Zemljište</t>
  </si>
  <si>
    <t>Nematerijalna imovina</t>
  </si>
  <si>
    <t>Licence</t>
  </si>
  <si>
    <t>Komunikacijska oprema</t>
  </si>
  <si>
    <t>Knjige, umjetnička djela i ostale izložbene vrijednosti</t>
  </si>
  <si>
    <t>Knjige</t>
  </si>
  <si>
    <t>Nematerijalna proizvedena imovina</t>
  </si>
  <si>
    <t>Ulaganja u računalne programe</t>
  </si>
  <si>
    <t>Rashodi za dodatna ulaganja na nefinancijskoj imovini</t>
  </si>
  <si>
    <t>Dodatna ulaganja na građevinskim objektima</t>
  </si>
  <si>
    <t>Dodatna ulaganja na postrojenjima i opremi</t>
  </si>
  <si>
    <t>4 Prihodi za posebne namjene</t>
  </si>
  <si>
    <t>43 Ostali prihodi za posebne namjene</t>
  </si>
  <si>
    <t>5 Pomoći</t>
  </si>
  <si>
    <t>52 Ostale pomoći i darovnice</t>
  </si>
  <si>
    <t xml:space="preserve">  57 Ostali programi EU</t>
  </si>
  <si>
    <t>6 Donacije</t>
  </si>
  <si>
    <t>61 Donacije</t>
  </si>
  <si>
    <t>08 Rekreacija, kultura i religija</t>
  </si>
  <si>
    <t>082 Službe kulture</t>
  </si>
  <si>
    <t>Opći prihodi i primitci</t>
  </si>
  <si>
    <t>Vlastiti prihodi</t>
  </si>
  <si>
    <t>Ostale pomoći i darovnice</t>
  </si>
  <si>
    <t>Donacije</t>
  </si>
  <si>
    <t>Arhivi programska djelatnost</t>
  </si>
  <si>
    <t>Administracija i upravljanje</t>
  </si>
  <si>
    <t>Plaće</t>
  </si>
  <si>
    <t>Pohranjene knjige, umjetnička djela</t>
  </si>
  <si>
    <t>Naknade za prijevoz</t>
  </si>
  <si>
    <t>stručno usavršavanje zaposlenika</t>
  </si>
  <si>
    <t>Uredski materijal i ostali materijal</t>
  </si>
  <si>
    <t>Sitan inventar i autogume</t>
  </si>
  <si>
    <t>Službena,radna  i zaštitna odjeća</t>
  </si>
  <si>
    <t>Doprinosi za obvezno zdravstveno osiguranje</t>
  </si>
  <si>
    <t>Zdravstvene i veterinarske usluge</t>
  </si>
  <si>
    <t>Naknade za rad predstavničkih tijela</t>
  </si>
  <si>
    <t>Negativne tečajne razlike</t>
  </si>
  <si>
    <t>Ostale usluga</t>
  </si>
  <si>
    <t xml:space="preserve">OSTVARENJE/IZVRŠENJE 
2023. </t>
  </si>
  <si>
    <t xml:space="preserve">OSTVARENJE/IZVRŠENJE 
2022. </t>
  </si>
  <si>
    <t xml:space="preserve">OSTVARENJE/ IZVRŠENJE 
2022. </t>
  </si>
  <si>
    <t xml:space="preserve">OSTVARENJE/ IZVRŠENJE 
2023. </t>
  </si>
  <si>
    <t>52 Pomoći od izvan prorač. korisnika</t>
  </si>
  <si>
    <t xml:space="preserve"> IZVRŠENJE 
2023. </t>
  </si>
  <si>
    <t>IZVRŠENJE FINANCIJSKOG PLANA PRORAČUNSKOG KORISNIKA DRŽAVNOG PRORAČUNA
ZA  2023. GODINE</t>
  </si>
  <si>
    <t>Tekuće donacije neprofitnih org.</t>
  </si>
  <si>
    <t xml:space="preserve"> IZVRŠENJE 
2022. </t>
  </si>
  <si>
    <t>Državni arhiv u Splitu</t>
  </si>
  <si>
    <t>A56502810</t>
  </si>
  <si>
    <t>A78300010</t>
  </si>
  <si>
    <t>Naknada za korištenje privatnog automobila u sl.svrhe</t>
  </si>
  <si>
    <t>Naknada troškova osobama izvan radnog odnosa</t>
  </si>
  <si>
    <t>A78300110</t>
  </si>
  <si>
    <t>Administracija i upravljanje ostali izvori</t>
  </si>
  <si>
    <t xml:space="preserve">Naknada za prijevoz,za rad na terenu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</si>
</sst>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3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1"/>
      <color theme="1"/>
      <name val="Times New Roman"/>
      <family val="1"/>
    </font>
    <font>
      <b/>
      <sz val="10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b/>
      <sz val="11"/>
      <name val="Times New Roman"/>
      <family val="1"/>
    </font>
    <font>
      <b/>
      <sz val="12"/>
      <color theme="1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b/>
      <i/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1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8"/>
      <name val="Calibri"/>
      <family val="2"/>
      <charset val="238"/>
      <scheme val="minor"/>
    </font>
    <font>
      <b/>
      <i/>
      <sz val="10"/>
      <color indexed="8"/>
      <name val="Arial"/>
      <family val="2"/>
      <charset val="238"/>
    </font>
    <font>
      <b/>
      <i/>
      <sz val="10"/>
      <color rgb="FF000000"/>
      <name val="Arial"/>
      <family val="2"/>
      <charset val="238"/>
    </font>
    <font>
      <sz val="11"/>
      <name val="Times New Roman"/>
      <family val="1"/>
      <charset val="238"/>
    </font>
    <font>
      <i/>
      <sz val="10"/>
      <color indexed="8"/>
      <name val="Arial"/>
      <family val="2"/>
      <charset val="238"/>
    </font>
    <font>
      <i/>
      <sz val="10"/>
      <color rgb="FF00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06">
    <xf numFmtId="0" fontId="0" fillId="0" borderId="0" xfId="0"/>
    <xf numFmtId="0" fontId="3" fillId="0" borderId="0" xfId="0" applyNumberFormat="1" applyFont="1" applyFill="1" applyBorder="1" applyAlignment="1" applyProtection="1"/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9" fillId="2" borderId="3" xfId="0" applyNumberFormat="1" applyFont="1" applyFill="1" applyBorder="1" applyAlignment="1" applyProtection="1">
      <alignment horizontal="left" vertical="center" wrapText="1"/>
    </xf>
    <xf numFmtId="0" fontId="7" fillId="2" borderId="3" xfId="0" quotePrefix="1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9" fillId="2" borderId="3" xfId="0" applyNumberFormat="1" applyFont="1" applyFill="1" applyBorder="1" applyAlignment="1" applyProtection="1">
      <alignment horizontal="left" vertical="center"/>
    </xf>
    <xf numFmtId="0" fontId="7" fillId="2" borderId="3" xfId="0" applyNumberFormat="1" applyFont="1" applyFill="1" applyBorder="1" applyAlignment="1" applyProtection="1">
      <alignment horizontal="left" vertical="center" wrapText="1"/>
    </xf>
    <xf numFmtId="0" fontId="7" fillId="2" borderId="3" xfId="0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9" fillId="2" borderId="3" xfId="0" applyNumberFormat="1" applyFont="1" applyFill="1" applyBorder="1" applyAlignment="1" applyProtection="1">
      <alignment vertical="center" wrapText="1"/>
    </xf>
    <xf numFmtId="0" fontId="7" fillId="2" borderId="3" xfId="0" applyNumberFormat="1" applyFont="1" applyFill="1" applyBorder="1" applyAlignment="1" applyProtection="1">
      <alignment vertical="center" wrapText="1"/>
    </xf>
    <xf numFmtId="0" fontId="9" fillId="2" borderId="3" xfId="0" quotePrefix="1" applyFont="1" applyFill="1" applyBorder="1" applyAlignment="1">
      <alignment horizontal="left" vertical="center"/>
    </xf>
    <xf numFmtId="3" fontId="6" fillId="0" borderId="3" xfId="0" applyNumberFormat="1" applyFont="1" applyBorder="1" applyAlignment="1">
      <alignment horizontal="right"/>
    </xf>
    <xf numFmtId="0" fontId="9" fillId="3" borderId="1" xfId="0" applyFont="1" applyFill="1" applyBorder="1" applyAlignment="1">
      <alignment horizontal="left" vertical="center"/>
    </xf>
    <xf numFmtId="0" fontId="7" fillId="3" borderId="2" xfId="0" applyNumberFormat="1" applyFont="1" applyFill="1" applyBorder="1" applyAlignment="1" applyProtection="1">
      <alignment vertical="center"/>
    </xf>
    <xf numFmtId="0" fontId="8" fillId="2" borderId="3" xfId="0" quotePrefix="1" applyFont="1" applyFill="1" applyBorder="1" applyAlignment="1">
      <alignment horizontal="left" vertical="center" wrapText="1" indent="1"/>
    </xf>
    <xf numFmtId="0" fontId="8" fillId="2" borderId="3" xfId="0" applyNumberFormat="1" applyFont="1" applyFill="1" applyBorder="1" applyAlignment="1" applyProtection="1">
      <alignment horizontal="left" vertical="center" wrapText="1" indent="1"/>
    </xf>
    <xf numFmtId="0" fontId="7" fillId="2" borderId="3" xfId="0" quotePrefix="1" applyFont="1" applyFill="1" applyBorder="1" applyAlignment="1">
      <alignment horizontal="left" vertical="center" wrapText="1"/>
    </xf>
    <xf numFmtId="0" fontId="11" fillId="0" borderId="0" xfId="0" applyFont="1" applyAlignment="1">
      <alignment wrapText="1"/>
    </xf>
    <xf numFmtId="0" fontId="10" fillId="0" borderId="0" xfId="0" applyNumberFormat="1" applyFont="1" applyFill="1" applyBorder="1" applyAlignment="1" applyProtection="1">
      <alignment vertical="center" wrapText="1"/>
    </xf>
    <xf numFmtId="0" fontId="5" fillId="0" borderId="0" xfId="0" applyNumberFormat="1" applyFont="1" applyFill="1" applyBorder="1" applyAlignment="1" applyProtection="1">
      <alignment vertical="center" wrapText="1"/>
    </xf>
    <xf numFmtId="0" fontId="7" fillId="0" borderId="3" xfId="0" applyNumberFormat="1" applyFont="1" applyFill="1" applyBorder="1" applyAlignment="1" applyProtection="1">
      <alignment vertical="center" wrapText="1"/>
    </xf>
    <xf numFmtId="0" fontId="6" fillId="0" borderId="3" xfId="0" quotePrefix="1" applyNumberFormat="1" applyFont="1" applyFill="1" applyBorder="1" applyAlignment="1" applyProtection="1">
      <alignment horizontal="center" vertical="center" wrapText="1"/>
    </xf>
    <xf numFmtId="0" fontId="9" fillId="0" borderId="3" xfId="0" applyNumberFormat="1" applyFont="1" applyFill="1" applyBorder="1" applyAlignment="1" applyProtection="1">
      <alignment horizontal="left" vertical="center" wrapText="1"/>
    </xf>
    <xf numFmtId="0" fontId="13" fillId="0" borderId="5" xfId="0" applyFont="1" applyBorder="1" applyAlignment="1">
      <alignment horizontal="right" vertical="center"/>
    </xf>
    <xf numFmtId="0" fontId="12" fillId="0" borderId="0" xfId="0" applyFont="1" applyAlignment="1">
      <alignment horizontal="center" vertical="center" wrapText="1"/>
    </xf>
    <xf numFmtId="0" fontId="14" fillId="0" borderId="0" xfId="0" applyFont="1" applyAlignment="1">
      <alignment vertical="top" wrapText="1"/>
    </xf>
    <xf numFmtId="0" fontId="15" fillId="2" borderId="3" xfId="0" applyNumberFormat="1" applyFont="1" applyFill="1" applyBorder="1" applyAlignment="1" applyProtection="1">
      <alignment horizontal="center" vertical="center" wrapText="1"/>
    </xf>
    <xf numFmtId="0" fontId="15" fillId="0" borderId="3" xfId="0" quotePrefix="1" applyNumberFormat="1" applyFont="1" applyFill="1" applyBorder="1" applyAlignment="1" applyProtection="1">
      <alignment horizontal="center" vertical="center" wrapText="1"/>
    </xf>
    <xf numFmtId="0" fontId="15" fillId="0" borderId="3" xfId="0" quotePrefix="1" applyNumberFormat="1" applyFont="1" applyFill="1" applyBorder="1" applyAlignment="1" applyProtection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6" fillId="3" borderId="3" xfId="0" quotePrefix="1" applyFont="1" applyFill="1" applyBorder="1" applyAlignment="1">
      <alignment horizontal="left" wrapText="1"/>
    </xf>
    <xf numFmtId="0" fontId="6" fillId="3" borderId="3" xfId="0" applyNumberFormat="1" applyFont="1" applyFill="1" applyBorder="1" applyAlignment="1" applyProtection="1">
      <alignment horizontal="center" vertical="center" wrapText="1"/>
    </xf>
    <xf numFmtId="0" fontId="0" fillId="3" borderId="0" xfId="0" applyFill="1"/>
    <xf numFmtId="0" fontId="15" fillId="3" borderId="3" xfId="0" applyNumberFormat="1" applyFont="1" applyFill="1" applyBorder="1" applyAlignment="1" applyProtection="1">
      <alignment horizontal="center" vertical="center" wrapText="1"/>
    </xf>
    <xf numFmtId="0" fontId="18" fillId="0" borderId="0" xfId="0" applyFont="1"/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Alignment="1">
      <alignment vertical="top" wrapText="1"/>
    </xf>
    <xf numFmtId="0" fontId="19" fillId="0" borderId="3" xfId="0" applyFont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0" fillId="3" borderId="0" xfId="0" applyFill="1" applyAlignment="1">
      <alignment horizontal="left"/>
    </xf>
    <xf numFmtId="4" fontId="7" fillId="0" borderId="3" xfId="0" applyNumberFormat="1" applyFont="1" applyFill="1" applyBorder="1" applyAlignment="1" applyProtection="1">
      <alignment vertical="center"/>
    </xf>
    <xf numFmtId="4" fontId="6" fillId="0" borderId="3" xfId="0" applyNumberFormat="1" applyFont="1" applyFill="1" applyBorder="1" applyAlignment="1">
      <alignment horizontal="right"/>
    </xf>
    <xf numFmtId="4" fontId="7" fillId="3" borderId="3" xfId="0" applyNumberFormat="1" applyFont="1" applyFill="1" applyBorder="1" applyAlignment="1" applyProtection="1">
      <alignment vertical="center"/>
    </xf>
    <xf numFmtId="4" fontId="6" fillId="3" borderId="3" xfId="0" applyNumberFormat="1" applyFont="1" applyFill="1" applyBorder="1" applyAlignment="1">
      <alignment horizontal="right"/>
    </xf>
    <xf numFmtId="4" fontId="7" fillId="0" borderId="3" xfId="0" applyNumberFormat="1" applyFont="1" applyFill="1" applyBorder="1" applyAlignment="1" applyProtection="1">
      <alignment vertical="center" wrapText="1"/>
    </xf>
    <xf numFmtId="4" fontId="6" fillId="0" borderId="3" xfId="0" applyNumberFormat="1" applyFont="1" applyBorder="1" applyAlignment="1">
      <alignment horizontal="right"/>
    </xf>
    <xf numFmtId="4" fontId="6" fillId="3" borderId="3" xfId="0" applyNumberFormat="1" applyFont="1" applyFill="1" applyBorder="1" applyAlignment="1" applyProtection="1">
      <alignment horizontal="right" wrapText="1"/>
    </xf>
    <xf numFmtId="4" fontId="2" fillId="0" borderId="0" xfId="0" applyNumberFormat="1" applyFont="1" applyFill="1" applyBorder="1" applyAlignment="1" applyProtection="1">
      <alignment horizontal="center" vertical="center" wrapText="1"/>
    </xf>
    <xf numFmtId="4" fontId="3" fillId="0" borderId="0" xfId="0" applyNumberFormat="1" applyFont="1" applyFill="1" applyBorder="1" applyAlignment="1" applyProtection="1">
      <alignment vertical="center" wrapText="1"/>
    </xf>
    <xf numFmtId="4" fontId="6" fillId="3" borderId="3" xfId="0" applyNumberFormat="1" applyFont="1" applyFill="1" applyBorder="1" applyAlignment="1" applyProtection="1">
      <alignment horizontal="center" vertical="center" wrapText="1"/>
    </xf>
    <xf numFmtId="4" fontId="15" fillId="3" borderId="3" xfId="0" applyNumberFormat="1" applyFont="1" applyFill="1" applyBorder="1" applyAlignment="1" applyProtection="1">
      <alignment horizontal="center" vertical="center" wrapText="1"/>
    </xf>
    <xf numFmtId="4" fontId="3" fillId="2" borderId="3" xfId="0" applyNumberFormat="1" applyFont="1" applyFill="1" applyBorder="1" applyAlignment="1">
      <alignment horizontal="right"/>
    </xf>
    <xf numFmtId="4" fontId="0" fillId="0" borderId="3" xfId="0" applyNumberFormat="1" applyBorder="1"/>
    <xf numFmtId="4" fontId="6" fillId="2" borderId="3" xfId="0" applyNumberFormat="1" applyFont="1" applyFill="1" applyBorder="1" applyAlignment="1"/>
    <xf numFmtId="4" fontId="16" fillId="2" borderId="3" xfId="0" applyNumberFormat="1" applyFont="1" applyFill="1" applyBorder="1" applyAlignment="1" applyProtection="1">
      <alignment vertical="center" wrapText="1"/>
    </xf>
    <xf numFmtId="4" fontId="3" fillId="2" borderId="3" xfId="0" applyNumberFormat="1" applyFont="1" applyFill="1" applyBorder="1" applyAlignment="1" applyProtection="1">
      <alignment horizontal="right" wrapText="1"/>
    </xf>
    <xf numFmtId="4" fontId="14" fillId="0" borderId="0" xfId="0" applyNumberFormat="1" applyFont="1" applyAlignment="1">
      <alignment vertical="top" wrapText="1"/>
    </xf>
    <xf numFmtId="4" fontId="0" fillId="0" borderId="0" xfId="0" applyNumberFormat="1"/>
    <xf numFmtId="0" fontId="9" fillId="2" borderId="3" xfId="0" quotePrefix="1" applyFont="1" applyFill="1" applyBorder="1" applyAlignment="1">
      <alignment horizontal="left" vertical="center" wrapText="1"/>
    </xf>
    <xf numFmtId="4" fontId="6" fillId="2" borderId="3" xfId="0" applyNumberFormat="1" applyFont="1" applyFill="1" applyBorder="1" applyAlignment="1">
      <alignment horizontal="right"/>
    </xf>
    <xf numFmtId="4" fontId="1" fillId="0" borderId="3" xfId="0" applyNumberFormat="1" applyFont="1" applyBorder="1"/>
    <xf numFmtId="0" fontId="1" fillId="0" borderId="0" xfId="0" applyFont="1"/>
    <xf numFmtId="0" fontId="20" fillId="2" borderId="3" xfId="0" quotePrefix="1" applyFont="1" applyFill="1" applyBorder="1" applyAlignment="1">
      <alignment horizontal="left" vertical="center"/>
    </xf>
    <xf numFmtId="4" fontId="0" fillId="0" borderId="3" xfId="0" applyNumberFormat="1" applyFont="1" applyBorder="1"/>
    <xf numFmtId="0" fontId="0" fillId="0" borderId="0" xfId="0" applyFont="1"/>
    <xf numFmtId="0" fontId="7" fillId="2" borderId="3" xfId="0" quotePrefix="1" applyNumberFormat="1" applyFont="1" applyFill="1" applyBorder="1" applyAlignment="1">
      <alignment horizontal="left" vertical="center" wrapText="1"/>
    </xf>
    <xf numFmtId="4" fontId="1" fillId="2" borderId="3" xfId="0" applyNumberFormat="1" applyFont="1" applyFill="1" applyBorder="1"/>
    <xf numFmtId="0" fontId="1" fillId="2" borderId="0" xfId="0" applyFont="1" applyFill="1"/>
    <xf numFmtId="4" fontId="0" fillId="2" borderId="3" xfId="0" applyNumberFormat="1" applyFont="1" applyFill="1" applyBorder="1"/>
    <xf numFmtId="0" fontId="0" fillId="2" borderId="0" xfId="0" applyFont="1" applyFill="1"/>
    <xf numFmtId="0" fontId="7" fillId="2" borderId="3" xfId="0" applyNumberFormat="1" applyFont="1" applyFill="1" applyBorder="1" applyAlignment="1" applyProtection="1">
      <alignment horizontal="left" vertical="center"/>
    </xf>
    <xf numFmtId="4" fontId="6" fillId="2" borderId="3" xfId="0" applyNumberFormat="1" applyFont="1" applyFill="1" applyBorder="1" applyAlignment="1" applyProtection="1">
      <alignment horizontal="right" wrapText="1"/>
    </xf>
    <xf numFmtId="164" fontId="21" fillId="0" borderId="0" xfId="0" applyNumberFormat="1" applyFont="1" applyAlignment="1">
      <alignment horizontal="right"/>
    </xf>
    <xf numFmtId="4" fontId="3" fillId="2" borderId="3" xfId="0" applyNumberFormat="1" applyFont="1" applyFill="1" applyBorder="1" applyAlignment="1">
      <alignment horizontal="right" wrapText="1"/>
    </xf>
    <xf numFmtId="4" fontId="0" fillId="0" borderId="3" xfId="0" applyNumberFormat="1" applyBorder="1" applyAlignment="1">
      <alignment wrapText="1"/>
    </xf>
    <xf numFmtId="0" fontId="0" fillId="0" borderId="0" xfId="0" applyAlignment="1">
      <alignment wrapText="1"/>
    </xf>
    <xf numFmtId="0" fontId="9" fillId="2" borderId="3" xfId="0" quotePrefix="1" applyNumberFormat="1" applyFont="1" applyFill="1" applyBorder="1" applyAlignment="1">
      <alignment horizontal="left" vertical="center" wrapText="1"/>
    </xf>
    <xf numFmtId="0" fontId="7" fillId="2" borderId="3" xfId="0" applyNumberFormat="1" applyFont="1" applyFill="1" applyBorder="1" applyAlignment="1" applyProtection="1">
      <alignment horizontal="left" vertical="center" wrapText="1" indent="1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4" fontId="3" fillId="2" borderId="4" xfId="0" applyNumberFormat="1" applyFont="1" applyFill="1" applyBorder="1" applyAlignment="1">
      <alignment horizontal="right"/>
    </xf>
    <xf numFmtId="4" fontId="1" fillId="0" borderId="0" xfId="0" applyNumberFormat="1" applyFont="1" applyAlignment="1">
      <alignment vertical="top" wrapText="1"/>
    </xf>
    <xf numFmtId="0" fontId="6" fillId="2" borderId="1" xfId="0" applyNumberFormat="1" applyFont="1" applyFill="1" applyBorder="1" applyAlignment="1" applyProtection="1">
      <alignment horizontal="left" vertical="center" wrapText="1"/>
    </xf>
    <xf numFmtId="0" fontId="6" fillId="2" borderId="2" xfId="0" applyNumberFormat="1" applyFont="1" applyFill="1" applyBorder="1" applyAlignment="1" applyProtection="1">
      <alignment horizontal="left" vertical="center" wrapText="1"/>
    </xf>
    <xf numFmtId="0" fontId="24" fillId="0" borderId="3" xfId="0" applyFont="1" applyBorder="1" applyAlignment="1">
      <alignment horizontal="left" vertical="center" wrapText="1"/>
    </xf>
    <xf numFmtId="4" fontId="6" fillId="2" borderId="4" xfId="0" applyNumberFormat="1" applyFont="1" applyFill="1" applyBorder="1" applyAlignment="1">
      <alignment horizontal="right"/>
    </xf>
    <xf numFmtId="0" fontId="3" fillId="2" borderId="4" xfId="0" applyNumberFormat="1" applyFont="1" applyFill="1" applyBorder="1" applyAlignment="1" applyProtection="1">
      <alignment horizontal="right" vertical="center" wrapText="1"/>
    </xf>
    <xf numFmtId="4" fontId="3" fillId="0" borderId="0" xfId="0" applyNumberFormat="1" applyFont="1" applyFill="1" applyBorder="1" applyAlignment="1" applyProtection="1"/>
    <xf numFmtId="4" fontId="1" fillId="0" borderId="3" xfId="0" applyNumberFormat="1" applyFont="1" applyBorder="1" applyAlignment="1">
      <alignment horizontal="center"/>
    </xf>
    <xf numFmtId="4" fontId="3" fillId="3" borderId="3" xfId="0" applyNumberFormat="1" applyFont="1" applyFill="1" applyBorder="1" applyAlignment="1">
      <alignment horizontal="right"/>
    </xf>
    <xf numFmtId="0" fontId="6" fillId="2" borderId="4" xfId="0" applyNumberFormat="1" applyFont="1" applyFill="1" applyBorder="1" applyAlignment="1" applyProtection="1">
      <alignment horizontal="center" vertical="center" wrapText="1"/>
    </xf>
    <xf numFmtId="0" fontId="26" fillId="2" borderId="2" xfId="0" applyNumberFormat="1" applyFont="1" applyFill="1" applyBorder="1" applyAlignment="1" applyProtection="1">
      <alignment horizontal="left" vertical="center" wrapText="1"/>
    </xf>
    <xf numFmtId="0" fontId="26" fillId="2" borderId="4" xfId="0" applyNumberFormat="1" applyFont="1" applyFill="1" applyBorder="1" applyAlignment="1" applyProtection="1">
      <alignment horizontal="center" vertical="center" wrapText="1"/>
    </xf>
    <xf numFmtId="4" fontId="26" fillId="2" borderId="4" xfId="0" applyNumberFormat="1" applyFont="1" applyFill="1" applyBorder="1" applyAlignment="1">
      <alignment horizontal="right"/>
    </xf>
    <xf numFmtId="0" fontId="27" fillId="2" borderId="3" xfId="0" applyFont="1" applyFill="1" applyBorder="1" applyAlignment="1">
      <alignment horizontal="left" vertical="center" wrapText="1"/>
    </xf>
    <xf numFmtId="0" fontId="24" fillId="2" borderId="3" xfId="0" applyFont="1" applyFill="1" applyBorder="1" applyAlignment="1">
      <alignment horizontal="left" vertical="center" wrapText="1"/>
    </xf>
    <xf numFmtId="0" fontId="22" fillId="3" borderId="1" xfId="0" applyNumberFormat="1" applyFont="1" applyFill="1" applyBorder="1" applyAlignment="1" applyProtection="1">
      <alignment horizontal="left" vertical="center" wrapText="1"/>
    </xf>
    <xf numFmtId="0" fontId="22" fillId="3" borderId="2" xfId="0" applyNumberFormat="1" applyFont="1" applyFill="1" applyBorder="1" applyAlignment="1" applyProtection="1">
      <alignment horizontal="left" vertical="center" wrapText="1"/>
    </xf>
    <xf numFmtId="0" fontId="22" fillId="3" borderId="4" xfId="0" applyNumberFormat="1" applyFont="1" applyFill="1" applyBorder="1" applyAlignment="1" applyProtection="1">
      <alignment horizontal="left" vertical="center" wrapText="1"/>
    </xf>
    <xf numFmtId="0" fontId="23" fillId="3" borderId="3" xfId="0" applyFont="1" applyFill="1" applyBorder="1" applyAlignment="1">
      <alignment horizontal="left" vertical="center" wrapText="1"/>
    </xf>
    <xf numFmtId="4" fontId="22" fillId="3" borderId="4" xfId="0" applyNumberFormat="1" applyFont="1" applyFill="1" applyBorder="1" applyAlignment="1">
      <alignment horizontal="right"/>
    </xf>
    <xf numFmtId="4" fontId="9" fillId="3" borderId="3" xfId="0" applyNumberFormat="1" applyFont="1" applyFill="1" applyBorder="1" applyAlignment="1" applyProtection="1">
      <alignment vertical="center"/>
    </xf>
    <xf numFmtId="4" fontId="9" fillId="3" borderId="3" xfId="0" applyNumberFormat="1" applyFont="1" applyFill="1" applyBorder="1" applyAlignment="1" applyProtection="1">
      <alignment vertical="center" wrapText="1"/>
    </xf>
    <xf numFmtId="4" fontId="0" fillId="0" borderId="3" xfId="0" applyNumberFormat="1" applyBorder="1" applyAlignment="1">
      <alignment horizontal="center"/>
    </xf>
    <xf numFmtId="164" fontId="21" fillId="0" borderId="3" xfId="0" applyNumberFormat="1" applyFont="1" applyBorder="1" applyAlignment="1">
      <alignment horizontal="right"/>
    </xf>
    <xf numFmtId="4" fontId="7" fillId="3" borderId="3" xfId="0" applyNumberFormat="1" applyFont="1" applyFill="1" applyBorder="1" applyAlignment="1" applyProtection="1">
      <alignment wrapText="1"/>
    </xf>
    <xf numFmtId="2" fontId="3" fillId="3" borderId="3" xfId="0" quotePrefix="1" applyNumberFormat="1" applyFont="1" applyFill="1" applyBorder="1" applyAlignment="1">
      <alignment horizontal="right" wrapText="1"/>
    </xf>
    <xf numFmtId="0" fontId="3" fillId="3" borderId="3" xfId="0" applyNumberFormat="1" applyFont="1" applyFill="1" applyBorder="1" applyAlignment="1" applyProtection="1">
      <alignment horizontal="left" vertical="center" wrapText="1"/>
    </xf>
    <xf numFmtId="3" fontId="3" fillId="3" borderId="3" xfId="0" applyNumberFormat="1" applyFont="1" applyFill="1" applyBorder="1" applyAlignment="1" applyProtection="1">
      <alignment horizontal="right" vertical="center" wrapText="1"/>
    </xf>
    <xf numFmtId="3" fontId="3" fillId="3" borderId="3" xfId="0" applyNumberFormat="1" applyFont="1" applyFill="1" applyBorder="1" applyAlignment="1">
      <alignment horizontal="right"/>
    </xf>
    <xf numFmtId="4" fontId="28" fillId="2" borderId="3" xfId="0" applyNumberFormat="1" applyFont="1" applyFill="1" applyBorder="1" applyAlignment="1" applyProtection="1">
      <alignment vertical="center" wrapText="1"/>
    </xf>
    <xf numFmtId="0" fontId="6" fillId="3" borderId="1" xfId="0" applyNumberFormat="1" applyFont="1" applyFill="1" applyBorder="1" applyAlignment="1" applyProtection="1">
      <alignment horizontal="left" vertical="center" wrapText="1"/>
    </xf>
    <xf numFmtId="0" fontId="6" fillId="3" borderId="2" xfId="0" applyNumberFormat="1" applyFont="1" applyFill="1" applyBorder="1" applyAlignment="1" applyProtection="1">
      <alignment horizontal="left" vertical="center" wrapText="1"/>
    </xf>
    <xf numFmtId="0" fontId="6" fillId="3" borderId="4" xfId="0" applyNumberFormat="1" applyFont="1" applyFill="1" applyBorder="1" applyAlignment="1" applyProtection="1">
      <alignment horizontal="left" vertical="center" wrapText="1"/>
    </xf>
    <xf numFmtId="0" fontId="24" fillId="3" borderId="3" xfId="0" applyFont="1" applyFill="1" applyBorder="1" applyAlignment="1">
      <alignment horizontal="left" vertical="center" wrapText="1"/>
    </xf>
    <xf numFmtId="4" fontId="6" fillId="3" borderId="4" xfId="0" applyNumberFormat="1" applyFont="1" applyFill="1" applyBorder="1" applyAlignment="1">
      <alignment horizontal="right"/>
    </xf>
    <xf numFmtId="0" fontId="3" fillId="3" borderId="1" xfId="0" applyNumberFormat="1" applyFont="1" applyFill="1" applyBorder="1" applyAlignment="1" applyProtection="1">
      <alignment horizontal="left" vertical="center" wrapText="1"/>
    </xf>
    <xf numFmtId="0" fontId="2" fillId="3" borderId="4" xfId="0" applyNumberFormat="1" applyFont="1" applyFill="1" applyBorder="1" applyAlignment="1" applyProtection="1">
      <alignment horizontal="left" vertical="center" wrapText="1"/>
    </xf>
    <xf numFmtId="4" fontId="2" fillId="3" borderId="4" xfId="0" applyNumberFormat="1" applyFont="1" applyFill="1" applyBorder="1" applyAlignment="1">
      <alignment horizontal="right"/>
    </xf>
    <xf numFmtId="0" fontId="27" fillId="0" borderId="3" xfId="0" applyFont="1" applyBorder="1" applyAlignment="1">
      <alignment horizontal="left" vertical="center" wrapText="1"/>
    </xf>
    <xf numFmtId="0" fontId="29" fillId="2" borderId="1" xfId="0" applyNumberFormat="1" applyFont="1" applyFill="1" applyBorder="1" applyAlignment="1" applyProtection="1">
      <alignment horizontal="left" vertical="center" wrapText="1"/>
    </xf>
    <xf numFmtId="0" fontId="29" fillId="2" borderId="2" xfId="0" applyNumberFormat="1" applyFont="1" applyFill="1" applyBorder="1" applyAlignment="1" applyProtection="1">
      <alignment horizontal="left" vertical="center" wrapText="1"/>
    </xf>
    <xf numFmtId="0" fontId="29" fillId="2" borderId="4" xfId="0" applyNumberFormat="1" applyFont="1" applyFill="1" applyBorder="1" applyAlignment="1" applyProtection="1">
      <alignment horizontal="center" vertical="center" wrapText="1"/>
    </xf>
    <xf numFmtId="0" fontId="30" fillId="0" borderId="3" xfId="0" applyFont="1" applyBorder="1" applyAlignment="1">
      <alignment horizontal="left" vertical="center" wrapText="1"/>
    </xf>
    <xf numFmtId="0" fontId="26" fillId="2" borderId="1" xfId="0" applyNumberFormat="1" applyFont="1" applyFill="1" applyBorder="1" applyAlignment="1" applyProtection="1">
      <alignment horizontal="left" vertical="center" wrapText="1"/>
    </xf>
    <xf numFmtId="0" fontId="26" fillId="3" borderId="1" xfId="0" applyNumberFormat="1" applyFont="1" applyFill="1" applyBorder="1" applyAlignment="1" applyProtection="1">
      <alignment horizontal="left" vertical="center" wrapText="1"/>
    </xf>
    <xf numFmtId="0" fontId="26" fillId="3" borderId="2" xfId="0" applyNumberFormat="1" applyFont="1" applyFill="1" applyBorder="1" applyAlignment="1" applyProtection="1">
      <alignment horizontal="left" vertical="center" wrapText="1"/>
    </xf>
    <xf numFmtId="0" fontId="26" fillId="3" borderId="4" xfId="0" applyNumberFormat="1" applyFont="1" applyFill="1" applyBorder="1" applyAlignment="1" applyProtection="1">
      <alignment horizontal="left" vertical="center" wrapText="1"/>
    </xf>
    <xf numFmtId="0" fontId="27" fillId="3" borderId="3" xfId="0" applyFont="1" applyFill="1" applyBorder="1" applyAlignment="1">
      <alignment horizontal="left" vertical="center" wrapText="1"/>
    </xf>
    <xf numFmtId="4" fontId="26" fillId="3" borderId="4" xfId="0" applyNumberFormat="1" applyFont="1" applyFill="1" applyBorder="1" applyAlignment="1">
      <alignment horizontal="right"/>
    </xf>
    <xf numFmtId="0" fontId="26" fillId="2" borderId="4" xfId="0" applyNumberFormat="1" applyFont="1" applyFill="1" applyBorder="1" applyAlignment="1" applyProtection="1">
      <alignment horizontal="left" vertical="center" wrapText="1"/>
    </xf>
    <xf numFmtId="0" fontId="3" fillId="2" borderId="8" xfId="0" applyNumberFormat="1" applyFont="1" applyFill="1" applyBorder="1" applyAlignment="1" applyProtection="1">
      <alignment horizontal="left" vertical="center" wrapText="1"/>
    </xf>
    <xf numFmtId="0" fontId="3" fillId="2" borderId="9" xfId="0" applyNumberFormat="1" applyFont="1" applyFill="1" applyBorder="1" applyAlignment="1" applyProtection="1">
      <alignment horizontal="left" vertical="center" wrapText="1"/>
    </xf>
    <xf numFmtId="0" fontId="3" fillId="2" borderId="10" xfId="0" applyNumberFormat="1" applyFont="1" applyFill="1" applyBorder="1" applyAlignment="1" applyProtection="1">
      <alignment horizontal="right" vertical="center" wrapText="1"/>
    </xf>
    <xf numFmtId="0" fontId="19" fillId="0" borderId="6" xfId="0" applyFont="1" applyBorder="1" applyAlignment="1">
      <alignment horizontal="left" vertical="center" wrapText="1"/>
    </xf>
    <xf numFmtId="4" fontId="3" fillId="2" borderId="10" xfId="0" applyNumberFormat="1" applyFont="1" applyFill="1" applyBorder="1" applyAlignment="1">
      <alignment horizontal="right"/>
    </xf>
    <xf numFmtId="4" fontId="3" fillId="2" borderId="6" xfId="0" applyNumberFormat="1" applyFont="1" applyFill="1" applyBorder="1" applyAlignment="1">
      <alignment horizontal="right"/>
    </xf>
    <xf numFmtId="4" fontId="3" fillId="3" borderId="6" xfId="0" applyNumberFormat="1" applyFont="1" applyFill="1" applyBorder="1" applyAlignment="1">
      <alignment horizontal="right"/>
    </xf>
    <xf numFmtId="0" fontId="24" fillId="3" borderId="7" xfId="0" applyFont="1" applyFill="1" applyBorder="1" applyAlignment="1">
      <alignment horizontal="left" vertical="center" wrapText="1"/>
    </xf>
    <xf numFmtId="4" fontId="6" fillId="3" borderId="12" xfId="0" applyNumberFormat="1" applyFont="1" applyFill="1" applyBorder="1" applyAlignment="1">
      <alignment horizontal="right"/>
    </xf>
    <xf numFmtId="4" fontId="3" fillId="3" borderId="7" xfId="0" applyNumberFormat="1" applyFont="1" applyFill="1" applyBorder="1" applyAlignment="1">
      <alignment horizontal="right"/>
    </xf>
    <xf numFmtId="0" fontId="0" fillId="0" borderId="0" xfId="0" applyBorder="1" applyAlignment="1">
      <alignment horizontal="center"/>
    </xf>
    <xf numFmtId="4" fontId="26" fillId="3" borderId="3" xfId="0" applyNumberFormat="1" applyFont="1" applyFill="1" applyBorder="1" applyAlignment="1">
      <alignment horizontal="right"/>
    </xf>
    <xf numFmtId="0" fontId="19" fillId="2" borderId="3" xfId="0" applyFont="1" applyFill="1" applyBorder="1" applyAlignment="1">
      <alignment horizontal="left" vertical="center" wrapText="1"/>
    </xf>
    <xf numFmtId="2" fontId="9" fillId="0" borderId="3" xfId="0" applyNumberFormat="1" applyFont="1" applyFill="1" applyBorder="1" applyAlignment="1" applyProtection="1">
      <alignment vertical="center" wrapText="1"/>
    </xf>
    <xf numFmtId="2" fontId="6" fillId="0" borderId="3" xfId="0" applyNumberFormat="1" applyFont="1" applyBorder="1" applyAlignment="1">
      <alignment horizontal="right"/>
    </xf>
    <xf numFmtId="2" fontId="6" fillId="0" borderId="3" xfId="0" applyNumberFormat="1" applyFont="1" applyBorder="1" applyAlignment="1">
      <alignment horizontal="right" vertical="center"/>
    </xf>
    <xf numFmtId="0" fontId="9" fillId="0" borderId="0" xfId="0" applyNumberFormat="1" applyFont="1" applyFill="1" applyBorder="1" applyAlignment="1" applyProtection="1">
      <alignment horizontal="left" vertical="top" wrapText="1"/>
    </xf>
    <xf numFmtId="0" fontId="9" fillId="0" borderId="0" xfId="0" applyNumberFormat="1" applyFont="1" applyFill="1" applyBorder="1" applyAlignment="1" applyProtection="1">
      <alignment horizontal="left" vertical="center" wrapText="1"/>
    </xf>
    <xf numFmtId="0" fontId="9" fillId="0" borderId="1" xfId="0" applyNumberFormat="1" applyFont="1" applyFill="1" applyBorder="1" applyAlignment="1" applyProtection="1">
      <alignment horizontal="left" vertical="center" wrapText="1"/>
    </xf>
    <xf numFmtId="0" fontId="7" fillId="0" borderId="2" xfId="0" applyNumberFormat="1" applyFont="1" applyFill="1" applyBorder="1" applyAlignment="1" applyProtection="1">
      <alignment vertical="center" wrapText="1"/>
    </xf>
    <xf numFmtId="0" fontId="6" fillId="0" borderId="3" xfId="0" quotePrefix="1" applyFont="1" applyBorder="1" applyAlignment="1">
      <alignment horizontal="center" vertical="center" wrapText="1"/>
    </xf>
    <xf numFmtId="0" fontId="15" fillId="0" borderId="1" xfId="0" quotePrefix="1" applyFont="1" applyBorder="1" applyAlignment="1">
      <alignment horizontal="center" vertical="center" wrapText="1"/>
    </xf>
    <xf numFmtId="0" fontId="15" fillId="0" borderId="2" xfId="0" quotePrefix="1" applyFont="1" applyBorder="1" applyAlignment="1">
      <alignment horizontal="center" vertical="center" wrapText="1"/>
    </xf>
    <xf numFmtId="0" fontId="9" fillId="0" borderId="2" xfId="0" applyNumberFormat="1" applyFont="1" applyFill="1" applyBorder="1" applyAlignment="1" applyProtection="1">
      <alignment horizontal="left" vertical="center" wrapText="1"/>
    </xf>
    <xf numFmtId="0" fontId="6" fillId="3" borderId="1" xfId="0" quotePrefix="1" applyFont="1" applyFill="1" applyBorder="1" applyAlignment="1">
      <alignment horizontal="left" wrapText="1"/>
    </xf>
    <xf numFmtId="0" fontId="6" fillId="3" borderId="2" xfId="0" quotePrefix="1" applyFont="1" applyFill="1" applyBorder="1" applyAlignment="1">
      <alignment horizontal="left" wrapText="1"/>
    </xf>
    <xf numFmtId="0" fontId="6" fillId="3" borderId="4" xfId="0" quotePrefix="1" applyFont="1" applyFill="1" applyBorder="1" applyAlignment="1">
      <alignment horizontal="left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Border="1" applyAlignment="1">
      <alignment horizontal="left" vertical="top" wrapText="1"/>
    </xf>
    <xf numFmtId="0" fontId="9" fillId="3" borderId="1" xfId="0" applyNumberFormat="1" applyFont="1" applyFill="1" applyBorder="1" applyAlignment="1" applyProtection="1">
      <alignment horizontal="left" vertical="center" wrapText="1"/>
    </xf>
    <xf numFmtId="0" fontId="7" fillId="3" borderId="2" xfId="0" applyNumberFormat="1" applyFont="1" applyFill="1" applyBorder="1" applyAlignment="1" applyProtection="1">
      <alignment vertical="center" wrapText="1"/>
    </xf>
    <xf numFmtId="0" fontId="7" fillId="3" borderId="2" xfId="0" applyNumberFormat="1" applyFont="1" applyFill="1" applyBorder="1" applyAlignment="1" applyProtection="1">
      <alignment vertical="center"/>
    </xf>
    <xf numFmtId="0" fontId="7" fillId="0" borderId="2" xfId="0" applyNumberFormat="1" applyFont="1" applyFill="1" applyBorder="1" applyAlignment="1" applyProtection="1">
      <alignment vertical="center"/>
    </xf>
    <xf numFmtId="0" fontId="9" fillId="0" borderId="1" xfId="0" quotePrefix="1" applyFont="1" applyFill="1" applyBorder="1" applyAlignment="1">
      <alignment horizontal="left" vertical="center"/>
    </xf>
    <xf numFmtId="0" fontId="15" fillId="0" borderId="3" xfId="0" quotePrefix="1" applyFont="1" applyBorder="1" applyAlignment="1">
      <alignment horizontal="center" wrapText="1"/>
    </xf>
    <xf numFmtId="0" fontId="15" fillId="0" borderId="1" xfId="0" quotePrefix="1" applyFont="1" applyBorder="1" applyAlignment="1">
      <alignment horizontal="center" wrapText="1"/>
    </xf>
    <xf numFmtId="0" fontId="6" fillId="3" borderId="3" xfId="0" quotePrefix="1" applyFont="1" applyFill="1" applyBorder="1" applyAlignment="1">
      <alignment horizontal="left" vertical="center" wrapText="1"/>
    </xf>
    <xf numFmtId="0" fontId="9" fillId="0" borderId="1" xfId="0" quotePrefix="1" applyFont="1" applyBorder="1" applyAlignment="1">
      <alignment horizontal="left" vertical="center"/>
    </xf>
    <xf numFmtId="0" fontId="9" fillId="3" borderId="1" xfId="0" quotePrefix="1" applyNumberFormat="1" applyFont="1" applyFill="1" applyBorder="1" applyAlignment="1" applyProtection="1">
      <alignment horizontal="left" vertical="center" wrapText="1"/>
    </xf>
    <xf numFmtId="0" fontId="9" fillId="0" borderId="1" xfId="0" quotePrefix="1" applyNumberFormat="1" applyFont="1" applyFill="1" applyBorder="1" applyAlignment="1" applyProtection="1">
      <alignment horizontal="left" vertical="center" wrapText="1"/>
    </xf>
    <xf numFmtId="0" fontId="15" fillId="3" borderId="1" xfId="0" applyNumberFormat="1" applyFont="1" applyFill="1" applyBorder="1" applyAlignment="1" applyProtection="1">
      <alignment horizontal="center" vertical="center" wrapText="1"/>
    </xf>
    <xf numFmtId="0" fontId="15" fillId="3" borderId="2" xfId="0" applyNumberFormat="1" applyFont="1" applyFill="1" applyBorder="1" applyAlignment="1" applyProtection="1">
      <alignment horizontal="center" vertical="center" wrapText="1"/>
    </xf>
    <xf numFmtId="0" fontId="15" fillId="3" borderId="4" xfId="0" applyNumberFormat="1" applyFont="1" applyFill="1" applyBorder="1" applyAlignment="1" applyProtection="1">
      <alignment horizontal="center" vertical="center" wrapText="1"/>
    </xf>
    <xf numFmtId="0" fontId="6" fillId="3" borderId="1" xfId="0" applyNumberFormat="1" applyFont="1" applyFill="1" applyBorder="1" applyAlignment="1" applyProtection="1">
      <alignment horizontal="center" vertical="center" wrapText="1"/>
    </xf>
    <xf numFmtId="0" fontId="6" fillId="3" borderId="2" xfId="0" applyNumberFormat="1" applyFont="1" applyFill="1" applyBorder="1" applyAlignment="1" applyProtection="1">
      <alignment horizontal="center" vertical="center" wrapText="1"/>
    </xf>
    <xf numFmtId="0" fontId="6" fillId="3" borderId="4" xfId="0" applyNumberFormat="1" applyFont="1" applyFill="1" applyBorder="1" applyAlignment="1" applyProtection="1">
      <alignment horizontal="center" vertical="center" wrapText="1"/>
    </xf>
    <xf numFmtId="0" fontId="22" fillId="3" borderId="1" xfId="0" applyNumberFormat="1" applyFont="1" applyFill="1" applyBorder="1" applyAlignment="1" applyProtection="1">
      <alignment horizontal="left" vertical="center" wrapText="1"/>
    </xf>
    <xf numFmtId="0" fontId="22" fillId="3" borderId="2" xfId="0" applyNumberFormat="1" applyFont="1" applyFill="1" applyBorder="1" applyAlignment="1" applyProtection="1">
      <alignment horizontal="left" vertical="center" wrapText="1"/>
    </xf>
    <xf numFmtId="0" fontId="22" fillId="3" borderId="4" xfId="0" applyNumberFormat="1" applyFont="1" applyFill="1" applyBorder="1" applyAlignment="1" applyProtection="1">
      <alignment horizontal="left" vertical="center" wrapText="1"/>
    </xf>
    <xf numFmtId="0" fontId="6" fillId="3" borderId="1" xfId="0" applyNumberFormat="1" applyFont="1" applyFill="1" applyBorder="1" applyAlignment="1" applyProtection="1">
      <alignment horizontal="left" vertical="center" wrapText="1"/>
    </xf>
    <xf numFmtId="0" fontId="6" fillId="3" borderId="2" xfId="0" applyNumberFormat="1" applyFont="1" applyFill="1" applyBorder="1" applyAlignment="1" applyProtection="1">
      <alignment horizontal="left" vertical="center" wrapText="1"/>
    </xf>
    <xf numFmtId="0" fontId="6" fillId="3" borderId="4" xfId="0" applyNumberFormat="1" applyFont="1" applyFill="1" applyBorder="1" applyAlignment="1" applyProtection="1">
      <alignment horizontal="left" vertical="center" wrapText="1"/>
    </xf>
    <xf numFmtId="0" fontId="6" fillId="3" borderId="1" xfId="0" applyNumberFormat="1" applyFont="1" applyFill="1" applyBorder="1" applyAlignment="1" applyProtection="1">
      <alignment horizontal="left" vertical="center"/>
    </xf>
    <xf numFmtId="0" fontId="6" fillId="3" borderId="2" xfId="0" applyNumberFormat="1" applyFont="1" applyFill="1" applyBorder="1" applyAlignment="1" applyProtection="1">
      <alignment horizontal="left" vertical="center"/>
    </xf>
    <xf numFmtId="0" fontId="6" fillId="3" borderId="4" xfId="0" applyNumberFormat="1" applyFont="1" applyFill="1" applyBorder="1" applyAlignment="1" applyProtection="1">
      <alignment horizontal="left" vertic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2" xfId="0" applyBorder="1" applyAlignment="1">
      <alignment horizontal="center"/>
    </xf>
    <xf numFmtId="0" fontId="17" fillId="0" borderId="0" xfId="0" applyFont="1" applyAlignment="1">
      <alignment horizontal="center"/>
    </xf>
    <xf numFmtId="0" fontId="2" fillId="3" borderId="1" xfId="0" applyNumberFormat="1" applyFont="1" applyFill="1" applyBorder="1" applyAlignment="1" applyProtection="1">
      <alignment horizontal="left" vertical="center" wrapText="1"/>
    </xf>
    <xf numFmtId="0" fontId="2" fillId="3" borderId="2" xfId="0" applyNumberFormat="1" applyFont="1" applyFill="1" applyBorder="1" applyAlignment="1" applyProtection="1">
      <alignment horizontal="left" vertical="center" wrapText="1"/>
    </xf>
    <xf numFmtId="0" fontId="2" fillId="3" borderId="4" xfId="0" applyNumberFormat="1" applyFont="1" applyFill="1" applyBorder="1" applyAlignment="1" applyProtection="1">
      <alignment horizontal="left" vertical="center" wrapText="1"/>
    </xf>
  </cellXfs>
  <cellStyles count="2">
    <cellStyle name="Normalno" xfId="0" builtinId="0"/>
    <cellStyle name="Obično_List4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W35"/>
  <sheetViews>
    <sheetView tabSelected="1" zoomScaleNormal="100" workbookViewId="0">
      <selection activeCell="J26" sqref="J26"/>
    </sheetView>
  </sheetViews>
  <sheetFormatPr defaultRowHeight="15" x14ac:dyDescent="0.25"/>
  <cols>
    <col min="6" max="10" width="25.28515625" customWidth="1"/>
    <col min="11" max="12" width="15.7109375" customWidth="1"/>
    <col min="13" max="13" width="25.28515625" customWidth="1"/>
    <col min="14" max="14" width="9.85546875" bestFit="1" customWidth="1"/>
  </cols>
  <sheetData>
    <row r="1" spans="2:14" ht="42" customHeight="1" x14ac:dyDescent="0.25">
      <c r="B1" s="168" t="s">
        <v>183</v>
      </c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29"/>
    </row>
    <row r="2" spans="2:14" ht="18" customHeight="1" x14ac:dyDescent="0.25">
      <c r="B2" s="3"/>
      <c r="C2" s="3"/>
      <c r="D2" s="3"/>
      <c r="E2" s="3"/>
      <c r="F2" s="3"/>
      <c r="G2" s="17"/>
      <c r="H2" s="3"/>
      <c r="I2" s="17"/>
      <c r="J2" s="3"/>
      <c r="K2" s="3"/>
      <c r="L2" s="17"/>
      <c r="M2" s="3"/>
    </row>
    <row r="3" spans="2:14" ht="15.75" customHeight="1" x14ac:dyDescent="0.25">
      <c r="B3" s="168" t="s">
        <v>9</v>
      </c>
      <c r="C3" s="168"/>
      <c r="D3" s="168"/>
      <c r="E3" s="168"/>
      <c r="F3" s="168"/>
      <c r="G3" s="168"/>
      <c r="H3" s="168"/>
      <c r="I3" s="168"/>
      <c r="J3" s="168"/>
      <c r="K3" s="168"/>
      <c r="L3" s="168"/>
      <c r="M3" s="28"/>
    </row>
    <row r="4" spans="2:14" ht="18" x14ac:dyDescent="0.25">
      <c r="B4" s="3"/>
      <c r="C4" s="3"/>
      <c r="D4" s="3"/>
      <c r="E4" s="3"/>
      <c r="F4" s="3"/>
      <c r="G4" s="17"/>
      <c r="H4" s="3"/>
      <c r="I4" s="17"/>
      <c r="J4" s="3"/>
      <c r="K4" s="3"/>
      <c r="L4" s="17"/>
      <c r="M4" s="4"/>
    </row>
    <row r="5" spans="2:14" ht="18" customHeight="1" x14ac:dyDescent="0.25">
      <c r="B5" s="168" t="s">
        <v>45</v>
      </c>
      <c r="C5" s="168"/>
      <c r="D5" s="168"/>
      <c r="E5" s="168"/>
      <c r="F5" s="168"/>
      <c r="G5" s="168"/>
      <c r="H5" s="168"/>
      <c r="I5" s="168"/>
      <c r="J5" s="168"/>
      <c r="K5" s="168"/>
      <c r="L5" s="168"/>
      <c r="M5" s="27"/>
    </row>
    <row r="6" spans="2:14" ht="18" customHeight="1" x14ac:dyDescent="0.25"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27"/>
    </row>
    <row r="7" spans="2:14" ht="18" customHeight="1" x14ac:dyDescent="0.25">
      <c r="B7" s="158" t="s">
        <v>56</v>
      </c>
      <c r="C7" s="158"/>
      <c r="D7" s="158"/>
      <c r="E7" s="158"/>
      <c r="F7" s="158"/>
      <c r="G7" s="5"/>
      <c r="H7" s="6"/>
      <c r="I7" s="6"/>
      <c r="J7" s="6"/>
      <c r="K7" s="33"/>
      <c r="L7" s="33"/>
    </row>
    <row r="8" spans="2:14" ht="25.5" x14ac:dyDescent="0.25">
      <c r="B8" s="161" t="s">
        <v>7</v>
      </c>
      <c r="C8" s="161"/>
      <c r="D8" s="161"/>
      <c r="E8" s="161"/>
      <c r="F8" s="161"/>
      <c r="G8" s="31" t="s">
        <v>178</v>
      </c>
      <c r="H8" s="31" t="s">
        <v>44</v>
      </c>
      <c r="I8" s="31" t="s">
        <v>41</v>
      </c>
      <c r="J8" s="31" t="s">
        <v>177</v>
      </c>
      <c r="K8" s="31" t="s">
        <v>19</v>
      </c>
      <c r="L8" s="31" t="s">
        <v>42</v>
      </c>
    </row>
    <row r="9" spans="2:14" x14ac:dyDescent="0.25">
      <c r="B9" s="175">
        <v>1</v>
      </c>
      <c r="C9" s="175"/>
      <c r="D9" s="175"/>
      <c r="E9" s="175"/>
      <c r="F9" s="176"/>
      <c r="G9" s="37">
        <v>2</v>
      </c>
      <c r="H9" s="36">
        <v>3</v>
      </c>
      <c r="I9" s="36">
        <v>4</v>
      </c>
      <c r="J9" s="36">
        <v>5</v>
      </c>
      <c r="K9" s="36" t="s">
        <v>32</v>
      </c>
      <c r="L9" s="36" t="s">
        <v>33</v>
      </c>
    </row>
    <row r="10" spans="2:14" x14ac:dyDescent="0.25">
      <c r="B10" s="159" t="s">
        <v>21</v>
      </c>
      <c r="C10" s="160"/>
      <c r="D10" s="160"/>
      <c r="E10" s="160"/>
      <c r="F10" s="173"/>
      <c r="G10" s="50">
        <v>569559.76</v>
      </c>
      <c r="H10" s="51"/>
      <c r="I10" s="51">
        <v>664218</v>
      </c>
      <c r="J10" s="51">
        <v>630784.46</v>
      </c>
      <c r="K10" s="51">
        <f>+J10/G10*100</f>
        <v>110.74947780721025</v>
      </c>
      <c r="L10" s="51">
        <f>J10/I10*100</f>
        <v>94.966480884287989</v>
      </c>
    </row>
    <row r="11" spans="2:14" x14ac:dyDescent="0.25">
      <c r="B11" s="174" t="s">
        <v>20</v>
      </c>
      <c r="C11" s="173"/>
      <c r="D11" s="173"/>
      <c r="E11" s="173"/>
      <c r="F11" s="173"/>
      <c r="G11" s="50"/>
      <c r="H11" s="51">
        <v>0</v>
      </c>
      <c r="I11" s="51">
        <v>8777.11</v>
      </c>
      <c r="J11" s="51">
        <v>8777.11</v>
      </c>
      <c r="K11" s="51">
        <v>0</v>
      </c>
      <c r="L11" s="51">
        <f>J11/I11*100</f>
        <v>100</v>
      </c>
    </row>
    <row r="12" spans="2:14" x14ac:dyDescent="0.25">
      <c r="B12" s="170" t="s">
        <v>0</v>
      </c>
      <c r="C12" s="171"/>
      <c r="D12" s="171"/>
      <c r="E12" s="171"/>
      <c r="F12" s="172"/>
      <c r="G12" s="52">
        <f>G10+G11</f>
        <v>569559.76</v>
      </c>
      <c r="H12" s="53">
        <f>H10+H11</f>
        <v>0</v>
      </c>
      <c r="I12" s="53">
        <f>I10+I11</f>
        <v>672995.11</v>
      </c>
      <c r="J12" s="53">
        <f>J10+J11</f>
        <v>639561.56999999995</v>
      </c>
      <c r="K12" s="53">
        <f t="shared" ref="K12:K16" si="0">+J12/G12*100</f>
        <v>112.29051188588181</v>
      </c>
      <c r="L12" s="51">
        <f t="shared" ref="L12:L16" si="1">J12/I12*100</f>
        <v>95.032127350821298</v>
      </c>
    </row>
    <row r="13" spans="2:14" x14ac:dyDescent="0.25">
      <c r="B13" s="180" t="s">
        <v>22</v>
      </c>
      <c r="C13" s="160"/>
      <c r="D13" s="160"/>
      <c r="E13" s="160"/>
      <c r="F13" s="160"/>
      <c r="G13" s="54">
        <v>563161.85</v>
      </c>
      <c r="H13" s="51"/>
      <c r="I13" s="51">
        <v>664218</v>
      </c>
      <c r="J13" s="51">
        <v>612742.18000000005</v>
      </c>
      <c r="K13" s="51">
        <f t="shared" si="0"/>
        <v>108.80392199862261</v>
      </c>
      <c r="L13" s="51">
        <f t="shared" si="1"/>
        <v>92.250161844454695</v>
      </c>
    </row>
    <row r="14" spans="2:14" x14ac:dyDescent="0.25">
      <c r="B14" s="178" t="s">
        <v>23</v>
      </c>
      <c r="C14" s="173"/>
      <c r="D14" s="173"/>
      <c r="E14" s="173"/>
      <c r="F14" s="173"/>
      <c r="G14" s="50"/>
      <c r="H14" s="55"/>
      <c r="I14" s="55">
        <v>8777.11</v>
      </c>
      <c r="J14" s="55">
        <v>28413.64</v>
      </c>
      <c r="K14" s="51" t="e">
        <f t="shared" si="0"/>
        <v>#DIV/0!</v>
      </c>
      <c r="L14" s="51">
        <f t="shared" si="1"/>
        <v>323.7243238378008</v>
      </c>
      <c r="N14" s="67"/>
    </row>
    <row r="15" spans="2:14" x14ac:dyDescent="0.25">
      <c r="B15" s="22" t="s">
        <v>1</v>
      </c>
      <c r="C15" s="23"/>
      <c r="D15" s="23"/>
      <c r="E15" s="23"/>
      <c r="F15" s="23"/>
      <c r="G15" s="111">
        <f>SUM(G13:G14)</f>
        <v>563161.85</v>
      </c>
      <c r="H15" s="53">
        <f>H13+H14</f>
        <v>0</v>
      </c>
      <c r="I15" s="53">
        <f>I13+I14</f>
        <v>672995.11</v>
      </c>
      <c r="J15" s="53">
        <f>J13+J14</f>
        <v>641155.82000000007</v>
      </c>
      <c r="K15" s="53">
        <f t="shared" si="0"/>
        <v>113.84929927337942</v>
      </c>
      <c r="L15" s="51">
        <f t="shared" si="1"/>
        <v>95.269016144857289</v>
      </c>
      <c r="M15" s="67"/>
    </row>
    <row r="16" spans="2:14" x14ac:dyDescent="0.25">
      <c r="B16" s="179" t="s">
        <v>2</v>
      </c>
      <c r="C16" s="171"/>
      <c r="D16" s="171"/>
      <c r="E16" s="171"/>
      <c r="F16" s="171"/>
      <c r="G16" s="112">
        <f>G12-G15</f>
        <v>6397.9100000000326</v>
      </c>
      <c r="H16" s="112">
        <f t="shared" ref="H16:I16" si="2">H12-H15</f>
        <v>0</v>
      </c>
      <c r="I16" s="112">
        <f t="shared" si="2"/>
        <v>0</v>
      </c>
      <c r="J16" s="56">
        <f>J12-J15</f>
        <v>-1594.2500000001164</v>
      </c>
      <c r="K16" s="56">
        <f t="shared" si="0"/>
        <v>-24.918293630265325</v>
      </c>
      <c r="L16" s="51" t="e">
        <f t="shared" si="1"/>
        <v>#DIV/0!</v>
      </c>
      <c r="M16" s="67"/>
    </row>
    <row r="17" spans="1:49" ht="18" x14ac:dyDescent="0.25">
      <c r="B17" s="17"/>
      <c r="C17" s="16"/>
      <c r="D17" s="16"/>
      <c r="E17" s="16"/>
      <c r="F17" s="16"/>
      <c r="G17" s="16"/>
      <c r="H17" s="16"/>
      <c r="I17" s="16"/>
      <c r="J17" s="16"/>
      <c r="K17" s="1"/>
      <c r="L17" s="1"/>
      <c r="M17" s="1"/>
    </row>
    <row r="18" spans="1:49" ht="18" customHeight="1" x14ac:dyDescent="0.25">
      <c r="B18" s="158" t="s">
        <v>50</v>
      </c>
      <c r="C18" s="158"/>
      <c r="D18" s="158"/>
      <c r="E18" s="158"/>
      <c r="F18" s="158"/>
      <c r="G18" s="16"/>
      <c r="H18" s="7"/>
      <c r="I18" s="16"/>
      <c r="J18" s="7"/>
      <c r="K18" s="1"/>
      <c r="L18" s="1"/>
      <c r="M18" s="97"/>
    </row>
    <row r="19" spans="1:49" ht="25.5" x14ac:dyDescent="0.25">
      <c r="B19" s="161" t="s">
        <v>7</v>
      </c>
      <c r="C19" s="161"/>
      <c r="D19" s="161"/>
      <c r="E19" s="161"/>
      <c r="F19" s="161"/>
      <c r="G19" s="31" t="s">
        <v>178</v>
      </c>
      <c r="H19" s="2" t="s">
        <v>44</v>
      </c>
      <c r="I19" s="2" t="s">
        <v>41</v>
      </c>
      <c r="J19" s="2" t="s">
        <v>177</v>
      </c>
      <c r="K19" s="2" t="s">
        <v>19</v>
      </c>
      <c r="L19" s="2" t="s">
        <v>42</v>
      </c>
      <c r="M19" s="67"/>
    </row>
    <row r="20" spans="1:49" x14ac:dyDescent="0.25">
      <c r="B20" s="162">
        <v>1</v>
      </c>
      <c r="C20" s="163"/>
      <c r="D20" s="163"/>
      <c r="E20" s="163"/>
      <c r="F20" s="163"/>
      <c r="G20" s="38">
        <v>2</v>
      </c>
      <c r="H20" s="36">
        <v>3</v>
      </c>
      <c r="I20" s="36">
        <v>4</v>
      </c>
      <c r="J20" s="36">
        <v>5</v>
      </c>
      <c r="K20" s="36" t="s">
        <v>32</v>
      </c>
      <c r="L20" s="36" t="s">
        <v>33</v>
      </c>
    </row>
    <row r="21" spans="1:49" ht="15.75" customHeight="1" x14ac:dyDescent="0.25">
      <c r="B21" s="159" t="s">
        <v>24</v>
      </c>
      <c r="C21" s="164"/>
      <c r="D21" s="164"/>
      <c r="E21" s="164"/>
      <c r="F21" s="164"/>
      <c r="G21" s="32"/>
      <c r="H21" s="21"/>
      <c r="I21" s="21"/>
      <c r="J21" s="21"/>
      <c r="K21" s="21"/>
      <c r="L21" s="21"/>
    </row>
    <row r="22" spans="1:49" x14ac:dyDescent="0.25">
      <c r="B22" s="159" t="s">
        <v>25</v>
      </c>
      <c r="C22" s="160"/>
      <c r="D22" s="160"/>
      <c r="E22" s="160"/>
      <c r="F22" s="160"/>
      <c r="G22" s="30"/>
      <c r="H22" s="21"/>
      <c r="I22" s="21"/>
      <c r="J22" s="21"/>
      <c r="K22" s="21"/>
      <c r="L22" s="21"/>
    </row>
    <row r="23" spans="1:49" ht="15" customHeight="1" x14ac:dyDescent="0.25">
      <c r="B23" s="165" t="s">
        <v>43</v>
      </c>
      <c r="C23" s="166"/>
      <c r="D23" s="166"/>
      <c r="E23" s="166"/>
      <c r="F23" s="167"/>
      <c r="G23" s="40"/>
      <c r="H23" s="41"/>
      <c r="I23" s="41"/>
      <c r="J23" s="41"/>
      <c r="K23" s="41"/>
      <c r="L23" s="41"/>
    </row>
    <row r="24" spans="1:49" s="42" customFormat="1" ht="15" customHeight="1" x14ac:dyDescent="0.25">
      <c r="A24"/>
      <c r="B24" s="159" t="s">
        <v>13</v>
      </c>
      <c r="C24" s="160"/>
      <c r="D24" s="160"/>
      <c r="E24" s="160"/>
      <c r="F24" s="160"/>
      <c r="G24" s="154">
        <v>36745.01</v>
      </c>
      <c r="H24" s="155"/>
      <c r="I24" s="156">
        <v>43029.4</v>
      </c>
      <c r="J24" s="155">
        <v>43029.4</v>
      </c>
      <c r="K24" s="155">
        <f>J24/G24*100</f>
        <v>117.10270319697831</v>
      </c>
      <c r="L24" s="21">
        <f>J24/I24*100</f>
        <v>100</v>
      </c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</row>
    <row r="25" spans="1:49" s="42" customFormat="1" ht="15" customHeight="1" x14ac:dyDescent="0.25">
      <c r="A25"/>
      <c r="B25" s="159" t="s">
        <v>49</v>
      </c>
      <c r="C25" s="160"/>
      <c r="D25" s="160"/>
      <c r="E25" s="160"/>
      <c r="F25" s="160"/>
      <c r="G25" s="154">
        <v>43029.4</v>
      </c>
      <c r="H25" s="155"/>
      <c r="I25" s="156">
        <v>40858.01</v>
      </c>
      <c r="J25" s="155">
        <v>41435</v>
      </c>
      <c r="K25" s="155">
        <f t="shared" ref="K25" si="3">J25/G25*100</f>
        <v>96.294626464696236</v>
      </c>
      <c r="L25" s="21">
        <f t="shared" ref="L25:L27" si="4">J25/I25*100</f>
        <v>101.41218331485062</v>
      </c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</row>
    <row r="26" spans="1:49" s="49" customFormat="1" x14ac:dyDescent="0.25">
      <c r="A26" s="48"/>
      <c r="B26" s="165" t="s">
        <v>51</v>
      </c>
      <c r="C26" s="166"/>
      <c r="D26" s="166"/>
      <c r="E26" s="166"/>
      <c r="F26" s="167"/>
      <c r="G26" s="116"/>
      <c r="H26" s="117"/>
      <c r="I26" s="118"/>
      <c r="J26" s="118"/>
      <c r="K26" s="119"/>
      <c r="L26" s="119" t="e">
        <f t="shared" si="4"/>
        <v>#DIV/0!</v>
      </c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48"/>
      <c r="Y26" s="48"/>
      <c r="Z26" s="48"/>
      <c r="AA26" s="48"/>
      <c r="AB26" s="48"/>
      <c r="AC26" s="48"/>
      <c r="AD26" s="48"/>
      <c r="AE26" s="48"/>
      <c r="AF26" s="48"/>
      <c r="AG26" s="48"/>
      <c r="AH26" s="48"/>
      <c r="AI26" s="48"/>
      <c r="AJ26" s="48"/>
      <c r="AK26" s="48"/>
      <c r="AL26" s="48"/>
      <c r="AM26" s="48"/>
      <c r="AN26" s="48"/>
      <c r="AO26" s="48"/>
      <c r="AP26" s="48"/>
      <c r="AQ26" s="48"/>
      <c r="AR26" s="48"/>
      <c r="AS26" s="48"/>
      <c r="AT26" s="48"/>
      <c r="AU26" s="48"/>
      <c r="AV26" s="48"/>
      <c r="AW26" s="48"/>
    </row>
    <row r="27" spans="1:49" x14ac:dyDescent="0.25">
      <c r="B27" s="177" t="s">
        <v>52</v>
      </c>
      <c r="C27" s="177"/>
      <c r="D27" s="177"/>
      <c r="E27" s="177"/>
      <c r="F27" s="177"/>
      <c r="G27" s="115"/>
      <c r="H27" s="119"/>
      <c r="I27" s="119"/>
      <c r="J27" s="119"/>
      <c r="K27" s="119"/>
      <c r="L27" s="119" t="e">
        <f t="shared" si="4"/>
        <v>#DIV/0!</v>
      </c>
    </row>
    <row r="29" spans="1:49" x14ac:dyDescent="0.25"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9"/>
    </row>
    <row r="30" spans="1:49" x14ac:dyDescent="0.25">
      <c r="B30" s="157" t="s">
        <v>53</v>
      </c>
      <c r="C30" s="157"/>
      <c r="D30" s="157"/>
      <c r="E30" s="157"/>
      <c r="F30" s="157"/>
      <c r="G30" s="157"/>
      <c r="H30" s="157"/>
      <c r="I30" s="157"/>
      <c r="J30" s="157"/>
      <c r="K30" s="157"/>
      <c r="L30" s="157"/>
    </row>
    <row r="31" spans="1:49" ht="15" customHeight="1" x14ac:dyDescent="0.25">
      <c r="B31" s="157" t="s">
        <v>54</v>
      </c>
      <c r="C31" s="157"/>
      <c r="D31" s="157"/>
      <c r="E31" s="157"/>
      <c r="F31" s="157"/>
      <c r="G31" s="157"/>
      <c r="H31" s="157"/>
      <c r="I31" s="157"/>
      <c r="J31" s="157"/>
      <c r="K31" s="157"/>
      <c r="L31" s="157"/>
    </row>
    <row r="32" spans="1:49" ht="15" customHeight="1" x14ac:dyDescent="0.25">
      <c r="B32" s="157" t="s">
        <v>47</v>
      </c>
      <c r="C32" s="157"/>
      <c r="D32" s="157"/>
      <c r="E32" s="157"/>
      <c r="F32" s="157"/>
      <c r="G32" s="157"/>
      <c r="H32" s="157"/>
      <c r="I32" s="157"/>
      <c r="J32" s="157"/>
      <c r="K32" s="157"/>
      <c r="L32" s="157"/>
    </row>
    <row r="33" spans="2:12" ht="36.75" customHeight="1" x14ac:dyDescent="0.25">
      <c r="B33" s="157"/>
      <c r="C33" s="157"/>
      <c r="D33" s="157"/>
      <c r="E33" s="157"/>
      <c r="F33" s="157"/>
      <c r="G33" s="157"/>
      <c r="H33" s="157"/>
      <c r="I33" s="157"/>
      <c r="J33" s="157"/>
      <c r="K33" s="157"/>
      <c r="L33" s="157"/>
    </row>
    <row r="34" spans="2:12" ht="15" customHeight="1" x14ac:dyDescent="0.25">
      <c r="B34" s="169" t="s">
        <v>55</v>
      </c>
      <c r="C34" s="169"/>
      <c r="D34" s="169"/>
      <c r="E34" s="169"/>
      <c r="F34" s="169"/>
      <c r="G34" s="169"/>
      <c r="H34" s="169"/>
      <c r="I34" s="169"/>
      <c r="J34" s="169"/>
      <c r="K34" s="169"/>
      <c r="L34" s="169"/>
    </row>
    <row r="35" spans="2:12" x14ac:dyDescent="0.25">
      <c r="B35" s="169"/>
      <c r="C35" s="169"/>
      <c r="D35" s="169"/>
      <c r="E35" s="169"/>
      <c r="F35" s="169"/>
      <c r="G35" s="169"/>
      <c r="H35" s="169"/>
      <c r="I35" s="169"/>
      <c r="J35" s="169"/>
      <c r="K35" s="169"/>
      <c r="L35" s="169"/>
    </row>
  </sheetData>
  <mergeCells count="26">
    <mergeCell ref="B5:L5"/>
    <mergeCell ref="B3:L3"/>
    <mergeCell ref="B1:L1"/>
    <mergeCell ref="B32:L33"/>
    <mergeCell ref="B34:L35"/>
    <mergeCell ref="B12:F12"/>
    <mergeCell ref="B22:F22"/>
    <mergeCell ref="B10:F10"/>
    <mergeCell ref="B11:F11"/>
    <mergeCell ref="B8:F8"/>
    <mergeCell ref="B9:F9"/>
    <mergeCell ref="B27:F27"/>
    <mergeCell ref="B14:F14"/>
    <mergeCell ref="B16:F16"/>
    <mergeCell ref="B13:F13"/>
    <mergeCell ref="B30:L30"/>
    <mergeCell ref="B31:L31"/>
    <mergeCell ref="B7:F7"/>
    <mergeCell ref="B18:F18"/>
    <mergeCell ref="B24:F24"/>
    <mergeCell ref="B25:F25"/>
    <mergeCell ref="B19:F19"/>
    <mergeCell ref="B20:F20"/>
    <mergeCell ref="B21:F21"/>
    <mergeCell ref="B26:F26"/>
    <mergeCell ref="B23:F23"/>
  </mergeCells>
  <pageMargins left="0.7" right="0.7" top="0.75" bottom="0.75" header="0.3" footer="0.3"/>
  <pageSetup paperSize="8" scale="9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K42"/>
  <sheetViews>
    <sheetView zoomScaleNormal="100" workbookViewId="0">
      <selection activeCell="F9" sqref="F9"/>
    </sheetView>
  </sheetViews>
  <sheetFormatPr defaultRowHeight="15" x14ac:dyDescent="0.25"/>
  <cols>
    <col min="2" max="2" width="37.7109375" customWidth="1"/>
    <col min="3" max="6" width="25.28515625" customWidth="1"/>
    <col min="7" max="8" width="15.7109375" customWidth="1"/>
  </cols>
  <sheetData>
    <row r="1" spans="2:8" ht="18" x14ac:dyDescent="0.25">
      <c r="B1" s="3"/>
      <c r="C1" s="3"/>
      <c r="D1" s="3"/>
      <c r="E1" s="3"/>
      <c r="F1" s="4"/>
      <c r="G1" s="4"/>
      <c r="H1" s="4"/>
    </row>
    <row r="2" spans="2:8" ht="15.75" customHeight="1" x14ac:dyDescent="0.25">
      <c r="B2" s="168" t="s">
        <v>35</v>
      </c>
      <c r="C2" s="168"/>
      <c r="D2" s="168"/>
      <c r="E2" s="168"/>
      <c r="F2" s="168"/>
      <c r="G2" s="168"/>
      <c r="H2" s="168"/>
    </row>
    <row r="3" spans="2:8" ht="18" x14ac:dyDescent="0.25">
      <c r="B3" s="3"/>
      <c r="C3" s="3"/>
      <c r="D3" s="3"/>
      <c r="E3" s="3"/>
      <c r="F3" s="4"/>
      <c r="G3" s="4"/>
      <c r="H3" s="4"/>
    </row>
    <row r="4" spans="2:8" ht="33.75" customHeight="1" x14ac:dyDescent="0.25">
      <c r="B4" s="41" t="s">
        <v>7</v>
      </c>
      <c r="C4" s="41" t="s">
        <v>179</v>
      </c>
      <c r="D4" s="41" t="s">
        <v>44</v>
      </c>
      <c r="E4" s="41" t="s">
        <v>41</v>
      </c>
      <c r="F4" s="41" t="s">
        <v>180</v>
      </c>
      <c r="G4" s="41" t="s">
        <v>19</v>
      </c>
      <c r="H4" s="41" t="s">
        <v>42</v>
      </c>
    </row>
    <row r="5" spans="2:8" x14ac:dyDescent="0.25">
      <c r="B5" s="41">
        <v>1</v>
      </c>
      <c r="C5" s="43">
        <v>2</v>
      </c>
      <c r="D5" s="43">
        <v>3</v>
      </c>
      <c r="E5" s="43">
        <v>4</v>
      </c>
      <c r="F5" s="43">
        <v>5</v>
      </c>
      <c r="G5" s="43" t="s">
        <v>32</v>
      </c>
      <c r="H5" s="43" t="s">
        <v>33</v>
      </c>
    </row>
    <row r="6" spans="2:8" x14ac:dyDescent="0.25">
      <c r="B6" s="8" t="s">
        <v>38</v>
      </c>
      <c r="C6" s="64">
        <f>C7+C9+C11+C13+C16</f>
        <v>569559.77</v>
      </c>
      <c r="D6" s="64">
        <f>D7+D9+D11+D13+D16</f>
        <v>662047</v>
      </c>
      <c r="E6" s="64"/>
      <c r="F6" s="64">
        <f>F7+F9+F11+F13+F16</f>
        <v>639561.17000000004</v>
      </c>
      <c r="G6" s="70">
        <f>F6/C6*100</f>
        <v>112.29043968467084</v>
      </c>
      <c r="H6" s="62"/>
    </row>
    <row r="7" spans="2:8" x14ac:dyDescent="0.25">
      <c r="B7" s="8" t="s">
        <v>15</v>
      </c>
      <c r="C7" s="69">
        <f>C8</f>
        <v>530007.82999999996</v>
      </c>
      <c r="D7" s="69">
        <f>D8</f>
        <v>619410</v>
      </c>
      <c r="E7" s="61"/>
      <c r="F7" s="70">
        <f>F8</f>
        <v>596285.17000000004</v>
      </c>
      <c r="G7" s="70">
        <f t="shared" ref="G7:G30" si="0">F7/C7*100</f>
        <v>112.50497374727466</v>
      </c>
      <c r="H7" s="62"/>
    </row>
    <row r="8" spans="2:8" x14ac:dyDescent="0.25">
      <c r="B8" s="24" t="s">
        <v>16</v>
      </c>
      <c r="C8" s="61">
        <v>530007.82999999996</v>
      </c>
      <c r="D8" s="61">
        <v>619410</v>
      </c>
      <c r="E8" s="61"/>
      <c r="F8" s="62">
        <v>596285.17000000004</v>
      </c>
      <c r="G8" s="62">
        <f t="shared" si="0"/>
        <v>112.50497374727466</v>
      </c>
      <c r="H8" s="62"/>
    </row>
    <row r="9" spans="2:8" x14ac:dyDescent="0.25">
      <c r="B9" s="8" t="s">
        <v>17</v>
      </c>
      <c r="C9" s="69">
        <f>C10</f>
        <v>24938.62</v>
      </c>
      <c r="D9" s="69">
        <f>D10</f>
        <v>29100</v>
      </c>
      <c r="E9" s="61"/>
      <c r="F9" s="70">
        <f>F10</f>
        <v>30228</v>
      </c>
      <c r="G9" s="70">
        <f t="shared" si="0"/>
        <v>121.20959379468472</v>
      </c>
      <c r="H9" s="62"/>
    </row>
    <row r="10" spans="2:8" x14ac:dyDescent="0.25">
      <c r="B10" s="25" t="s">
        <v>18</v>
      </c>
      <c r="C10" s="61">
        <v>24938.62</v>
      </c>
      <c r="D10" s="61">
        <v>29100</v>
      </c>
      <c r="E10" s="61"/>
      <c r="F10" s="62">
        <v>30228</v>
      </c>
      <c r="G10" s="62">
        <f t="shared" si="0"/>
        <v>121.20959379468472</v>
      </c>
      <c r="H10" s="62"/>
    </row>
    <row r="11" spans="2:8" x14ac:dyDescent="0.25">
      <c r="B11" s="8" t="s">
        <v>150</v>
      </c>
      <c r="C11" s="69">
        <f>C12</f>
        <v>0</v>
      </c>
      <c r="D11" s="69">
        <f>D12</f>
        <v>0</v>
      </c>
      <c r="E11" s="65"/>
      <c r="F11" s="70">
        <f>F12</f>
        <v>0</v>
      </c>
      <c r="G11" s="70" t="e">
        <f t="shared" si="0"/>
        <v>#DIV/0!</v>
      </c>
      <c r="H11" s="62"/>
    </row>
    <row r="12" spans="2:8" x14ac:dyDescent="0.25">
      <c r="B12" s="87" t="s">
        <v>151</v>
      </c>
      <c r="C12" s="61"/>
      <c r="D12" s="61"/>
      <c r="E12" s="65"/>
      <c r="F12" s="62"/>
      <c r="G12" s="62" t="e">
        <f t="shared" si="0"/>
        <v>#DIV/0!</v>
      </c>
      <c r="H12" s="62"/>
    </row>
    <row r="13" spans="2:8" x14ac:dyDescent="0.25">
      <c r="B13" s="8" t="s">
        <v>152</v>
      </c>
      <c r="C13" s="69">
        <f>SUM(C14:C15)</f>
        <v>13400.76</v>
      </c>
      <c r="D13" s="69">
        <f>D14+D15</f>
        <v>12537</v>
      </c>
      <c r="E13" s="65"/>
      <c r="F13" s="70">
        <f>SUM(F14:F15)</f>
        <v>11248</v>
      </c>
      <c r="G13" s="70">
        <f t="shared" si="0"/>
        <v>83.935537984412818</v>
      </c>
      <c r="H13" s="62"/>
    </row>
    <row r="14" spans="2:8" x14ac:dyDescent="0.25">
      <c r="B14" s="25" t="s">
        <v>153</v>
      </c>
      <c r="C14" s="61">
        <v>13400.76</v>
      </c>
      <c r="D14" s="61">
        <v>12537</v>
      </c>
      <c r="E14" s="65"/>
      <c r="F14" s="62">
        <v>11248</v>
      </c>
      <c r="G14" s="62">
        <f t="shared" si="0"/>
        <v>83.935537984412818</v>
      </c>
      <c r="H14" s="62"/>
    </row>
    <row r="15" spans="2:8" x14ac:dyDescent="0.25">
      <c r="B15" s="13" t="s">
        <v>154</v>
      </c>
      <c r="C15" s="61"/>
      <c r="D15" s="61"/>
      <c r="E15" s="65"/>
      <c r="F15" s="62"/>
      <c r="G15" s="62" t="e">
        <f t="shared" si="0"/>
        <v>#DIV/0!</v>
      </c>
      <c r="H15" s="62"/>
    </row>
    <row r="16" spans="2:8" s="71" customFormat="1" x14ac:dyDescent="0.25">
      <c r="B16" s="8" t="s">
        <v>155</v>
      </c>
      <c r="C16" s="69">
        <f>C17</f>
        <v>1212.56</v>
      </c>
      <c r="D16" s="69">
        <f>D17</f>
        <v>1000</v>
      </c>
      <c r="E16" s="81"/>
      <c r="F16" s="70">
        <f>F17</f>
        <v>1800</v>
      </c>
      <c r="G16" s="70">
        <f t="shared" si="0"/>
        <v>148.44626245299202</v>
      </c>
      <c r="H16" s="70"/>
    </row>
    <row r="17" spans="2:11" x14ac:dyDescent="0.25">
      <c r="B17" s="25" t="s">
        <v>156</v>
      </c>
      <c r="C17" s="61">
        <v>1212.56</v>
      </c>
      <c r="D17" s="61">
        <v>1000</v>
      </c>
      <c r="E17" s="65"/>
      <c r="F17" s="62">
        <v>1800</v>
      </c>
      <c r="G17" s="62">
        <f t="shared" si="0"/>
        <v>148.44626245299202</v>
      </c>
      <c r="H17" s="62"/>
    </row>
    <row r="18" spans="2:11" x14ac:dyDescent="0.25">
      <c r="B18" s="25"/>
      <c r="C18" s="61"/>
      <c r="D18" s="61"/>
      <c r="E18" s="65"/>
      <c r="F18" s="62"/>
      <c r="G18" s="62"/>
      <c r="H18" s="62"/>
    </row>
    <row r="19" spans="2:11" ht="15.75" customHeight="1" x14ac:dyDescent="0.25">
      <c r="B19" s="8" t="s">
        <v>39</v>
      </c>
      <c r="C19" s="69">
        <f>C20+C22+C24+C26+C29</f>
        <v>563161.86</v>
      </c>
      <c r="D19" s="64">
        <f>D20+D22+D24+D26+D29</f>
        <v>662228</v>
      </c>
      <c r="E19" s="65"/>
      <c r="F19" s="70">
        <f>F20+F22+F24+F26+F29</f>
        <v>641156</v>
      </c>
      <c r="G19" s="70">
        <f t="shared" si="0"/>
        <v>113.84932921416234</v>
      </c>
      <c r="H19" s="62"/>
    </row>
    <row r="20" spans="2:11" ht="15.75" customHeight="1" x14ac:dyDescent="0.25">
      <c r="B20" s="8" t="s">
        <v>15</v>
      </c>
      <c r="C20" s="69">
        <f>C21</f>
        <v>530007.82999999996</v>
      </c>
      <c r="D20" s="69">
        <f>D21</f>
        <v>619410</v>
      </c>
      <c r="E20" s="61"/>
      <c r="F20" s="70">
        <f>F21</f>
        <v>596285</v>
      </c>
      <c r="G20" s="70">
        <f t="shared" si="0"/>
        <v>112.5049416722768</v>
      </c>
      <c r="H20" s="62"/>
    </row>
    <row r="21" spans="2:11" x14ac:dyDescent="0.25">
      <c r="B21" s="24" t="s">
        <v>16</v>
      </c>
      <c r="C21" s="61">
        <v>530007.82999999996</v>
      </c>
      <c r="D21" s="61">
        <v>619410</v>
      </c>
      <c r="E21" s="61"/>
      <c r="F21" s="62">
        <v>596285</v>
      </c>
      <c r="G21" s="62">
        <f t="shared" si="0"/>
        <v>112.5049416722768</v>
      </c>
      <c r="H21" s="62"/>
    </row>
    <row r="22" spans="2:11" x14ac:dyDescent="0.25">
      <c r="B22" s="8" t="s">
        <v>17</v>
      </c>
      <c r="C22" s="69">
        <f>C23</f>
        <v>31679.74</v>
      </c>
      <c r="D22" s="69">
        <f>D23</f>
        <v>27828</v>
      </c>
      <c r="E22" s="61"/>
      <c r="F22" s="70">
        <f>F23</f>
        <v>28442</v>
      </c>
      <c r="G22" s="70">
        <f t="shared" si="0"/>
        <v>89.779777233020212</v>
      </c>
      <c r="H22" s="62"/>
    </row>
    <row r="23" spans="2:11" x14ac:dyDescent="0.25">
      <c r="B23" s="25" t="s">
        <v>18</v>
      </c>
      <c r="C23" s="61">
        <v>31679.74</v>
      </c>
      <c r="D23" s="61">
        <v>27828</v>
      </c>
      <c r="E23" s="61"/>
      <c r="F23" s="62">
        <v>28442</v>
      </c>
      <c r="G23" s="62">
        <f t="shared" si="0"/>
        <v>89.779777233020212</v>
      </c>
      <c r="H23" s="62"/>
    </row>
    <row r="24" spans="2:11" x14ac:dyDescent="0.25">
      <c r="B24" s="8" t="s">
        <v>150</v>
      </c>
      <c r="C24" s="69">
        <f>C25</f>
        <v>0</v>
      </c>
      <c r="D24" s="69">
        <f>D25</f>
        <v>0</v>
      </c>
      <c r="E24" s="65"/>
      <c r="F24" s="70">
        <f>F25</f>
        <v>0</v>
      </c>
      <c r="G24" s="70" t="e">
        <f t="shared" si="0"/>
        <v>#DIV/0!</v>
      </c>
      <c r="H24" s="62"/>
    </row>
    <row r="25" spans="2:11" x14ac:dyDescent="0.25">
      <c r="B25" s="87" t="s">
        <v>151</v>
      </c>
      <c r="C25" s="61"/>
      <c r="D25" s="61"/>
      <c r="E25" s="65"/>
      <c r="F25" s="62"/>
      <c r="G25" s="62" t="e">
        <f t="shared" si="0"/>
        <v>#DIV/0!</v>
      </c>
      <c r="H25" s="62"/>
    </row>
    <row r="26" spans="2:11" x14ac:dyDescent="0.25">
      <c r="B26" s="8" t="s">
        <v>152</v>
      </c>
      <c r="C26" s="69">
        <f>SUM(C27:C28)</f>
        <v>261.73</v>
      </c>
      <c r="D26" s="69">
        <f>D27+D28</f>
        <v>13990</v>
      </c>
      <c r="E26" s="65"/>
      <c r="F26" s="70">
        <f>SUM(F27:F28)</f>
        <v>14629</v>
      </c>
      <c r="G26" s="70">
        <f t="shared" si="0"/>
        <v>5589.3478011691432</v>
      </c>
      <c r="H26" s="62"/>
    </row>
    <row r="27" spans="2:11" x14ac:dyDescent="0.25">
      <c r="B27" s="25" t="s">
        <v>181</v>
      </c>
      <c r="C27" s="61">
        <v>261.73</v>
      </c>
      <c r="D27" s="61">
        <v>13990</v>
      </c>
      <c r="E27" s="65"/>
      <c r="F27" s="62">
        <v>14629</v>
      </c>
      <c r="G27" s="62">
        <f t="shared" si="0"/>
        <v>5589.3478011691432</v>
      </c>
      <c r="H27" s="62"/>
    </row>
    <row r="28" spans="2:11" x14ac:dyDescent="0.25">
      <c r="B28" s="13" t="s">
        <v>154</v>
      </c>
      <c r="C28" s="61"/>
      <c r="D28" s="61"/>
      <c r="E28" s="65"/>
      <c r="F28" s="62"/>
      <c r="G28" s="62" t="e">
        <f t="shared" si="0"/>
        <v>#DIV/0!</v>
      </c>
      <c r="H28" s="62"/>
    </row>
    <row r="29" spans="2:11" x14ac:dyDescent="0.25">
      <c r="B29" s="8" t="s">
        <v>155</v>
      </c>
      <c r="C29" s="69">
        <f>C30</f>
        <v>1212.56</v>
      </c>
      <c r="D29" s="69">
        <f>D30</f>
        <v>1000</v>
      </c>
      <c r="E29" s="65"/>
      <c r="F29" s="70">
        <f>F30</f>
        <v>1800</v>
      </c>
      <c r="G29" s="70">
        <f t="shared" si="0"/>
        <v>148.44626245299202</v>
      </c>
      <c r="H29" s="62"/>
    </row>
    <row r="30" spans="2:11" ht="15" customHeight="1" x14ac:dyDescent="0.25">
      <c r="B30" s="25" t="s">
        <v>156</v>
      </c>
      <c r="C30" s="61">
        <v>1212.56</v>
      </c>
      <c r="D30" s="61">
        <v>1000</v>
      </c>
      <c r="E30" s="65"/>
      <c r="F30" s="62">
        <v>1800</v>
      </c>
      <c r="G30" s="62">
        <f t="shared" si="0"/>
        <v>148.44626245299202</v>
      </c>
      <c r="H30" s="62"/>
      <c r="I30" s="35"/>
      <c r="J30" s="35"/>
      <c r="K30" s="35"/>
    </row>
    <row r="31" spans="2:11" x14ac:dyDescent="0.25">
      <c r="B31" s="35"/>
      <c r="C31" s="35"/>
      <c r="D31" s="35"/>
      <c r="E31" s="35"/>
      <c r="F31" s="35"/>
      <c r="G31" s="35"/>
      <c r="H31" s="35"/>
      <c r="I31" s="35"/>
      <c r="J31" s="35"/>
      <c r="K31" s="35"/>
    </row>
    <row r="32" spans="2:11" x14ac:dyDescent="0.25">
      <c r="B32" s="35"/>
      <c r="C32" s="66"/>
      <c r="D32" s="35"/>
      <c r="E32" s="35"/>
      <c r="F32" s="66"/>
      <c r="G32" s="35"/>
      <c r="H32" s="35"/>
      <c r="I32" s="35"/>
      <c r="J32" s="35"/>
      <c r="K32" s="35"/>
    </row>
    <row r="33" spans="3:6" x14ac:dyDescent="0.25">
      <c r="C33" s="67"/>
      <c r="F33" s="67"/>
    </row>
    <row r="34" spans="3:6" x14ac:dyDescent="0.25">
      <c r="C34" s="67"/>
      <c r="F34" s="67"/>
    </row>
    <row r="35" spans="3:6" x14ac:dyDescent="0.25">
      <c r="C35" s="67"/>
      <c r="F35" s="67"/>
    </row>
    <row r="36" spans="3:6" x14ac:dyDescent="0.25">
      <c r="C36" s="67"/>
      <c r="F36" s="67"/>
    </row>
    <row r="37" spans="3:6" x14ac:dyDescent="0.25">
      <c r="F37" s="67"/>
    </row>
    <row r="38" spans="3:6" x14ac:dyDescent="0.25">
      <c r="F38" s="67"/>
    </row>
    <row r="39" spans="3:6" x14ac:dyDescent="0.25">
      <c r="F39" s="67"/>
    </row>
    <row r="40" spans="3:6" x14ac:dyDescent="0.25">
      <c r="F40" s="67"/>
    </row>
    <row r="41" spans="3:6" x14ac:dyDescent="0.25">
      <c r="F41" s="67"/>
    </row>
    <row r="42" spans="3:6" x14ac:dyDescent="0.25">
      <c r="F42" s="67"/>
    </row>
  </sheetData>
  <mergeCells count="1">
    <mergeCell ref="B2:H2"/>
  </mergeCells>
  <pageMargins left="0.7" right="0.7" top="0.75" bottom="0.75" header="0.3" footer="0.3"/>
  <pageSetup paperSize="9" scale="7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L132"/>
  <sheetViews>
    <sheetView topLeftCell="A31" zoomScale="90" zoomScaleNormal="90" workbookViewId="0">
      <selection activeCell="J71" sqref="J71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11.42578125" customWidth="1"/>
    <col min="5" max="5" width="12.140625" customWidth="1"/>
    <col min="6" max="6" width="47" customWidth="1"/>
    <col min="7" max="10" width="25.28515625" style="67" customWidth="1"/>
    <col min="11" max="12" width="15.7109375" style="67" customWidth="1"/>
  </cols>
  <sheetData>
    <row r="1" spans="2:12" ht="18" x14ac:dyDescent="0.25">
      <c r="B1" s="3"/>
      <c r="C1" s="3"/>
      <c r="D1" s="3"/>
      <c r="E1" s="17"/>
      <c r="F1" s="3"/>
      <c r="G1" s="57"/>
      <c r="H1" s="57"/>
      <c r="I1" s="57"/>
      <c r="J1" s="57"/>
      <c r="K1" s="57"/>
      <c r="L1" s="57"/>
    </row>
    <row r="2" spans="2:12" ht="15.75" customHeight="1" x14ac:dyDescent="0.25">
      <c r="B2" s="168" t="s">
        <v>9</v>
      </c>
      <c r="C2" s="168"/>
      <c r="D2" s="168"/>
      <c r="E2" s="168"/>
      <c r="F2" s="168"/>
      <c r="G2" s="168"/>
      <c r="H2" s="168"/>
      <c r="I2" s="168"/>
      <c r="J2" s="168"/>
      <c r="K2" s="168"/>
      <c r="L2" s="168"/>
    </row>
    <row r="3" spans="2:12" ht="18" x14ac:dyDescent="0.25">
      <c r="B3" s="3"/>
      <c r="C3" s="3"/>
      <c r="D3" s="3"/>
      <c r="E3" s="17"/>
      <c r="F3" s="3"/>
      <c r="G3" s="57"/>
      <c r="H3" s="57"/>
      <c r="I3" s="57"/>
      <c r="J3" s="58"/>
      <c r="K3" s="58"/>
      <c r="L3" s="58"/>
    </row>
    <row r="4" spans="2:12" ht="15.75" customHeight="1" x14ac:dyDescent="0.25">
      <c r="B4" s="168" t="s">
        <v>46</v>
      </c>
      <c r="C4" s="168"/>
      <c r="D4" s="168"/>
      <c r="E4" s="168"/>
      <c r="F4" s="168"/>
      <c r="G4" s="168"/>
      <c r="H4" s="168"/>
      <c r="I4" s="168"/>
      <c r="J4" s="168"/>
      <c r="K4" s="168"/>
      <c r="L4" s="168"/>
    </row>
    <row r="5" spans="2:12" ht="18" x14ac:dyDescent="0.25">
      <c r="B5" s="3"/>
      <c r="C5" s="3"/>
      <c r="D5" s="3"/>
      <c r="E5" s="17"/>
      <c r="F5" s="3"/>
      <c r="G5" s="57"/>
      <c r="H5" s="57"/>
      <c r="I5" s="57"/>
      <c r="J5" s="58"/>
      <c r="K5" s="58"/>
      <c r="L5" s="58"/>
    </row>
    <row r="6" spans="2:12" ht="15.75" customHeight="1" x14ac:dyDescent="0.25">
      <c r="B6" s="168" t="s">
        <v>34</v>
      </c>
      <c r="C6" s="168"/>
      <c r="D6" s="168"/>
      <c r="E6" s="168"/>
      <c r="F6" s="168"/>
      <c r="G6" s="168"/>
      <c r="H6" s="168"/>
      <c r="I6" s="168"/>
      <c r="J6" s="168"/>
      <c r="K6" s="168"/>
      <c r="L6" s="168"/>
    </row>
    <row r="7" spans="2:12" ht="18" x14ac:dyDescent="0.25">
      <c r="B7" s="3"/>
      <c r="C7" s="3"/>
      <c r="D7" s="3"/>
      <c r="E7" s="17"/>
      <c r="F7" s="3"/>
      <c r="G7" s="57"/>
      <c r="H7" s="57"/>
      <c r="I7" s="57"/>
      <c r="J7" s="58"/>
      <c r="K7" s="58"/>
      <c r="L7" s="58"/>
    </row>
    <row r="8" spans="2:12" ht="45" customHeight="1" x14ac:dyDescent="0.25">
      <c r="B8" s="184" t="s">
        <v>7</v>
      </c>
      <c r="C8" s="185"/>
      <c r="D8" s="185"/>
      <c r="E8" s="185"/>
      <c r="F8" s="186"/>
      <c r="G8" s="59" t="s">
        <v>179</v>
      </c>
      <c r="H8" s="59" t="s">
        <v>44</v>
      </c>
      <c r="I8" s="59" t="s">
        <v>41</v>
      </c>
      <c r="J8" s="59" t="s">
        <v>180</v>
      </c>
      <c r="K8" s="59" t="s">
        <v>19</v>
      </c>
      <c r="L8" s="59" t="s">
        <v>42</v>
      </c>
    </row>
    <row r="9" spans="2:12" x14ac:dyDescent="0.25">
      <c r="B9" s="181">
        <v>1</v>
      </c>
      <c r="C9" s="182"/>
      <c r="D9" s="182"/>
      <c r="E9" s="182"/>
      <c r="F9" s="183"/>
      <c r="G9" s="60">
        <v>2</v>
      </c>
      <c r="H9" s="60">
        <v>3</v>
      </c>
      <c r="I9" s="60">
        <v>4</v>
      </c>
      <c r="J9" s="60">
        <v>5</v>
      </c>
      <c r="K9" s="60" t="s">
        <v>32</v>
      </c>
      <c r="L9" s="60" t="s">
        <v>33</v>
      </c>
    </row>
    <row r="10" spans="2:12" x14ac:dyDescent="0.25">
      <c r="B10" s="8"/>
      <c r="C10" s="8"/>
      <c r="D10" s="8"/>
      <c r="E10" s="8"/>
      <c r="F10" s="8" t="s">
        <v>40</v>
      </c>
      <c r="G10" s="61"/>
      <c r="H10" s="61"/>
      <c r="I10" s="61"/>
      <c r="J10" s="62"/>
      <c r="K10" s="62"/>
      <c r="L10" s="62"/>
    </row>
    <row r="11" spans="2:12" x14ac:dyDescent="0.25">
      <c r="B11" s="8">
        <v>6</v>
      </c>
      <c r="C11" s="8"/>
      <c r="D11" s="8"/>
      <c r="E11" s="8"/>
      <c r="F11" s="8" t="s">
        <v>3</v>
      </c>
      <c r="G11" s="63">
        <f>G12+G24+G28+G31+G38+G42</f>
        <v>569559.96</v>
      </c>
      <c r="H11" s="63">
        <f>H12+H24+H28+H31+H38+H42</f>
        <v>664218</v>
      </c>
      <c r="I11" s="63"/>
      <c r="J11" s="63">
        <f>J12+J24+J28+J31+J38+J42</f>
        <v>639562</v>
      </c>
      <c r="K11" s="98">
        <f>J11/G11*100</f>
        <v>112.29054795214186</v>
      </c>
      <c r="L11" s="62" t="e">
        <f>J11/I11*100</f>
        <v>#DIV/0!</v>
      </c>
    </row>
    <row r="12" spans="2:12" s="71" customFormat="1" ht="25.5" x14ac:dyDescent="0.25">
      <c r="B12" s="8"/>
      <c r="C12" s="8">
        <v>63</v>
      </c>
      <c r="D12" s="8"/>
      <c r="E12" s="8"/>
      <c r="F12" s="8" t="s">
        <v>11</v>
      </c>
      <c r="G12" s="69">
        <f>G13+G16+G18+G20</f>
        <v>13400.76</v>
      </c>
      <c r="H12" s="69">
        <f>H13+H16+H18+H20</f>
        <v>13990</v>
      </c>
      <c r="I12" s="69"/>
      <c r="J12" s="70">
        <f>J13+J16+J18+J20</f>
        <v>11248</v>
      </c>
      <c r="K12" s="98">
        <f t="shared" ref="K12:K23" si="0">J12/G12*100</f>
        <v>83.935537984412818</v>
      </c>
      <c r="L12" s="113" t="e">
        <f t="shared" ref="L12:L44" si="1">J12/I12*100</f>
        <v>#DIV/0!</v>
      </c>
    </row>
    <row r="13" spans="2:12" s="71" customFormat="1" ht="25.5" x14ac:dyDescent="0.25">
      <c r="B13" s="20"/>
      <c r="C13" s="20"/>
      <c r="D13" s="20">
        <v>632</v>
      </c>
      <c r="E13" s="20"/>
      <c r="F13" s="68" t="s">
        <v>57</v>
      </c>
      <c r="G13" s="69"/>
      <c r="H13" s="69"/>
      <c r="I13" s="69"/>
      <c r="J13" s="70"/>
      <c r="K13" s="98" t="e">
        <f t="shared" si="0"/>
        <v>#DIV/0!</v>
      </c>
      <c r="L13" s="113" t="e">
        <f t="shared" si="1"/>
        <v>#DIV/0!</v>
      </c>
    </row>
    <row r="14" spans="2:12" s="74" customFormat="1" x14ac:dyDescent="0.25">
      <c r="B14" s="9"/>
      <c r="C14" s="9"/>
      <c r="D14" s="9"/>
      <c r="E14" s="9">
        <v>6323</v>
      </c>
      <c r="F14" s="26" t="s">
        <v>83</v>
      </c>
      <c r="G14" s="61"/>
      <c r="H14" s="61"/>
      <c r="I14" s="61"/>
      <c r="J14" s="73"/>
      <c r="K14" s="98" t="e">
        <f t="shared" si="0"/>
        <v>#DIV/0!</v>
      </c>
      <c r="L14" s="113" t="e">
        <f t="shared" si="1"/>
        <v>#DIV/0!</v>
      </c>
    </row>
    <row r="15" spans="2:12" ht="14.25" customHeight="1" x14ac:dyDescent="0.25">
      <c r="B15" s="9"/>
      <c r="C15" s="9"/>
      <c r="D15" s="9"/>
      <c r="E15" s="9">
        <v>6324</v>
      </c>
      <c r="F15" s="9" t="s">
        <v>58</v>
      </c>
      <c r="G15" s="61"/>
      <c r="H15" s="61"/>
      <c r="I15" s="61"/>
      <c r="J15" s="62"/>
      <c r="K15" s="98" t="e">
        <f t="shared" si="0"/>
        <v>#DIV/0!</v>
      </c>
      <c r="L15" s="113" t="e">
        <f t="shared" si="1"/>
        <v>#DIV/0!</v>
      </c>
    </row>
    <row r="16" spans="2:12" s="71" customFormat="1" x14ac:dyDescent="0.25">
      <c r="B16" s="20"/>
      <c r="C16" s="20"/>
      <c r="D16" s="20">
        <v>634</v>
      </c>
      <c r="E16" s="20"/>
      <c r="F16" s="20" t="s">
        <v>64</v>
      </c>
      <c r="G16" s="69">
        <f>G17</f>
        <v>13400.76</v>
      </c>
      <c r="H16" s="69">
        <f>H17</f>
        <v>13990</v>
      </c>
      <c r="I16" s="69">
        <f>I17</f>
        <v>0</v>
      </c>
      <c r="J16" s="70">
        <f>J17</f>
        <v>11248</v>
      </c>
      <c r="K16" s="98">
        <f t="shared" si="0"/>
        <v>83.935537984412818</v>
      </c>
      <c r="L16" s="113" t="e">
        <f t="shared" si="1"/>
        <v>#DIV/0!</v>
      </c>
    </row>
    <row r="17" spans="2:12" x14ac:dyDescent="0.25">
      <c r="B17" s="9"/>
      <c r="C17" s="9"/>
      <c r="D17" s="9"/>
      <c r="E17" s="9">
        <v>6341</v>
      </c>
      <c r="F17" s="9" t="s">
        <v>65</v>
      </c>
      <c r="G17" s="61">
        <v>13400.76</v>
      </c>
      <c r="H17" s="61">
        <v>13990</v>
      </c>
      <c r="I17" s="61"/>
      <c r="J17" s="62">
        <v>11248</v>
      </c>
      <c r="K17" s="98">
        <f t="shared" si="0"/>
        <v>83.935537984412818</v>
      </c>
      <c r="L17" s="113" t="e">
        <f t="shared" si="1"/>
        <v>#DIV/0!</v>
      </c>
    </row>
    <row r="18" spans="2:12" s="71" customFormat="1" x14ac:dyDescent="0.25">
      <c r="B18" s="20"/>
      <c r="C18" s="20"/>
      <c r="D18" s="20">
        <v>638</v>
      </c>
      <c r="E18" s="20"/>
      <c r="F18" s="20" t="s">
        <v>66</v>
      </c>
      <c r="G18" s="69">
        <f>G19</f>
        <v>0</v>
      </c>
      <c r="H18" s="69">
        <f>H19</f>
        <v>0</v>
      </c>
      <c r="I18" s="69"/>
      <c r="J18" s="70">
        <f>J19</f>
        <v>0</v>
      </c>
      <c r="K18" s="98" t="e">
        <f t="shared" si="0"/>
        <v>#DIV/0!</v>
      </c>
      <c r="L18" s="113" t="e">
        <f t="shared" si="1"/>
        <v>#DIV/0!</v>
      </c>
    </row>
    <row r="19" spans="2:12" x14ac:dyDescent="0.25">
      <c r="B19" s="9"/>
      <c r="C19" s="9"/>
      <c r="D19" s="9"/>
      <c r="E19" s="9">
        <v>6381</v>
      </c>
      <c r="F19" s="9" t="s">
        <v>67</v>
      </c>
      <c r="G19" s="61"/>
      <c r="H19" s="61"/>
      <c r="I19" s="61"/>
      <c r="J19" s="62"/>
      <c r="K19" s="98" t="e">
        <f t="shared" si="0"/>
        <v>#DIV/0!</v>
      </c>
      <c r="L19" s="62" t="e">
        <f t="shared" si="1"/>
        <v>#DIV/0!</v>
      </c>
    </row>
    <row r="20" spans="2:12" s="71" customFormat="1" ht="25.5" x14ac:dyDescent="0.25">
      <c r="B20" s="20"/>
      <c r="C20" s="20"/>
      <c r="D20" s="20">
        <v>639</v>
      </c>
      <c r="E20" s="20"/>
      <c r="F20" s="68" t="s">
        <v>59</v>
      </c>
      <c r="G20" s="69">
        <f>G21+G22+G23</f>
        <v>0</v>
      </c>
      <c r="H20" s="69">
        <f>H21+H22+H23</f>
        <v>0</v>
      </c>
      <c r="I20" s="69"/>
      <c r="J20" s="70">
        <f>J21+J23</f>
        <v>0</v>
      </c>
      <c r="K20" s="98" t="e">
        <f t="shared" si="0"/>
        <v>#DIV/0!</v>
      </c>
      <c r="L20" s="62" t="e">
        <f t="shared" si="1"/>
        <v>#DIV/0!</v>
      </c>
    </row>
    <row r="21" spans="2:12" ht="25.5" x14ac:dyDescent="0.25">
      <c r="B21" s="9"/>
      <c r="C21" s="9"/>
      <c r="D21" s="9"/>
      <c r="E21" s="9">
        <v>6391</v>
      </c>
      <c r="F21" s="26" t="s">
        <v>60</v>
      </c>
      <c r="G21" s="61"/>
      <c r="H21" s="61"/>
      <c r="I21" s="61"/>
      <c r="J21" s="62"/>
      <c r="K21" s="98" t="e">
        <f t="shared" si="0"/>
        <v>#DIV/0!</v>
      </c>
      <c r="L21" s="62" t="e">
        <f t="shared" si="1"/>
        <v>#DIV/0!</v>
      </c>
    </row>
    <row r="22" spans="2:12" ht="25.5" x14ac:dyDescent="0.25">
      <c r="B22" s="9"/>
      <c r="C22" s="9"/>
      <c r="D22" s="9"/>
      <c r="E22" s="9">
        <v>6392</v>
      </c>
      <c r="F22" s="26" t="s">
        <v>61</v>
      </c>
      <c r="G22" s="61"/>
      <c r="H22" s="61"/>
      <c r="I22" s="61"/>
      <c r="J22" s="62"/>
      <c r="K22" s="98" t="e">
        <f t="shared" si="0"/>
        <v>#DIV/0!</v>
      </c>
      <c r="L22" s="62" t="e">
        <f t="shared" si="1"/>
        <v>#DIV/0!</v>
      </c>
    </row>
    <row r="23" spans="2:12" ht="25.5" x14ac:dyDescent="0.25">
      <c r="B23" s="9"/>
      <c r="C23" s="9"/>
      <c r="D23" s="9"/>
      <c r="E23" s="9">
        <v>6393</v>
      </c>
      <c r="F23" s="26" t="s">
        <v>62</v>
      </c>
      <c r="G23" s="61"/>
      <c r="H23" s="61"/>
      <c r="I23" s="61"/>
      <c r="J23" s="62"/>
      <c r="K23" s="98" t="e">
        <f t="shared" si="0"/>
        <v>#DIV/0!</v>
      </c>
      <c r="L23" s="62" t="e">
        <f t="shared" si="1"/>
        <v>#DIV/0!</v>
      </c>
    </row>
    <row r="24" spans="2:12" s="71" customFormat="1" x14ac:dyDescent="0.25">
      <c r="B24" s="20"/>
      <c r="C24" s="20">
        <v>64</v>
      </c>
      <c r="D24" s="20"/>
      <c r="E24" s="20"/>
      <c r="F24" s="68" t="s">
        <v>63</v>
      </c>
      <c r="G24" s="69">
        <f>G25</f>
        <v>32.19</v>
      </c>
      <c r="H24" s="69">
        <f>H25</f>
        <v>0</v>
      </c>
      <c r="I24" s="69"/>
      <c r="J24" s="70">
        <f>J25</f>
        <v>4</v>
      </c>
      <c r="K24" s="70">
        <f t="shared" ref="K24:K44" si="2">J24/G24*100</f>
        <v>12.426219322771049</v>
      </c>
      <c r="L24" s="62" t="e">
        <f t="shared" si="1"/>
        <v>#DIV/0!</v>
      </c>
    </row>
    <row r="25" spans="2:12" s="71" customFormat="1" x14ac:dyDescent="0.25">
      <c r="B25" s="20"/>
      <c r="C25" s="20"/>
      <c r="D25" s="20">
        <v>641</v>
      </c>
      <c r="E25" s="20"/>
      <c r="F25" s="68" t="s">
        <v>68</v>
      </c>
      <c r="G25" s="69">
        <f>G26+G27</f>
        <v>32.19</v>
      </c>
      <c r="H25" s="69">
        <f>H26+H27</f>
        <v>0</v>
      </c>
      <c r="I25" s="69"/>
      <c r="J25" s="70">
        <f>SUM(J26:J27)</f>
        <v>4</v>
      </c>
      <c r="K25" s="70">
        <f t="shared" si="2"/>
        <v>12.426219322771049</v>
      </c>
      <c r="L25" s="62" t="e">
        <f t="shared" si="1"/>
        <v>#DIV/0!</v>
      </c>
    </row>
    <row r="26" spans="2:12" x14ac:dyDescent="0.25">
      <c r="B26" s="9"/>
      <c r="C26" s="9"/>
      <c r="D26" s="9"/>
      <c r="E26" s="9">
        <v>6413</v>
      </c>
      <c r="F26" s="26" t="s">
        <v>69</v>
      </c>
      <c r="G26" s="61">
        <v>0.82</v>
      </c>
      <c r="H26" s="61"/>
      <c r="I26" s="61"/>
      <c r="J26" s="62">
        <v>4</v>
      </c>
      <c r="K26" s="62">
        <f t="shared" si="2"/>
        <v>487.80487804878049</v>
      </c>
      <c r="L26" s="62" t="e">
        <f t="shared" si="1"/>
        <v>#DIV/0!</v>
      </c>
    </row>
    <row r="27" spans="2:12" ht="25.5" x14ac:dyDescent="0.25">
      <c r="B27" s="9"/>
      <c r="C27" s="9"/>
      <c r="D27" s="10"/>
      <c r="E27" s="10">
        <v>6415</v>
      </c>
      <c r="F27" s="26" t="s">
        <v>70</v>
      </c>
      <c r="G27" s="61">
        <v>31.37</v>
      </c>
      <c r="H27" s="61"/>
      <c r="I27" s="61"/>
      <c r="J27" s="62"/>
      <c r="K27" s="62">
        <f t="shared" si="2"/>
        <v>0</v>
      </c>
      <c r="L27" s="62" t="e">
        <f t="shared" si="1"/>
        <v>#DIV/0!</v>
      </c>
    </row>
    <row r="28" spans="2:12" s="71" customFormat="1" ht="25.5" x14ac:dyDescent="0.25">
      <c r="B28" s="20"/>
      <c r="C28" s="20">
        <v>65</v>
      </c>
      <c r="D28" s="72"/>
      <c r="E28" s="72"/>
      <c r="F28" s="68" t="s">
        <v>71</v>
      </c>
      <c r="G28" s="69">
        <f>G29</f>
        <v>0</v>
      </c>
      <c r="H28" s="69">
        <f>H29</f>
        <v>0</v>
      </c>
      <c r="I28" s="69"/>
      <c r="J28" s="70">
        <f>J30</f>
        <v>0</v>
      </c>
      <c r="K28" s="70" t="e">
        <f t="shared" si="2"/>
        <v>#DIV/0!</v>
      </c>
      <c r="L28" s="62" t="e">
        <f t="shared" si="1"/>
        <v>#DIV/0!</v>
      </c>
    </row>
    <row r="29" spans="2:12" s="71" customFormat="1" x14ac:dyDescent="0.25">
      <c r="B29" s="20"/>
      <c r="C29" s="20"/>
      <c r="D29" s="72">
        <v>652</v>
      </c>
      <c r="E29" s="72"/>
      <c r="F29" s="68" t="s">
        <v>72</v>
      </c>
      <c r="G29" s="69">
        <f>G30</f>
        <v>0</v>
      </c>
      <c r="H29" s="69">
        <f>H30</f>
        <v>0</v>
      </c>
      <c r="I29" s="69"/>
      <c r="J29" s="70">
        <f>J30</f>
        <v>0</v>
      </c>
      <c r="K29" s="70" t="e">
        <f t="shared" si="2"/>
        <v>#DIV/0!</v>
      </c>
      <c r="L29" s="62" t="e">
        <f t="shared" si="1"/>
        <v>#DIV/0!</v>
      </c>
    </row>
    <row r="30" spans="2:12" x14ac:dyDescent="0.25">
      <c r="B30" s="9"/>
      <c r="C30" s="9"/>
      <c r="D30" s="10"/>
      <c r="E30" s="10">
        <v>6526</v>
      </c>
      <c r="F30" s="26" t="s">
        <v>73</v>
      </c>
      <c r="G30" s="61"/>
      <c r="H30" s="61"/>
      <c r="I30" s="61"/>
      <c r="J30" s="62"/>
      <c r="K30" s="62" t="e">
        <f t="shared" si="2"/>
        <v>#DIV/0!</v>
      </c>
      <c r="L30" s="62" t="e">
        <f t="shared" si="1"/>
        <v>#DIV/0!</v>
      </c>
    </row>
    <row r="31" spans="2:12" s="71" customFormat="1" ht="25.5" x14ac:dyDescent="0.25">
      <c r="B31" s="20"/>
      <c r="C31" s="20">
        <v>66</v>
      </c>
      <c r="D31" s="72"/>
      <c r="E31" s="72"/>
      <c r="F31" s="8" t="s">
        <v>14</v>
      </c>
      <c r="G31" s="69">
        <f>G32+G35</f>
        <v>26119.010000000002</v>
      </c>
      <c r="H31" s="69">
        <f>H32+H35</f>
        <v>30819</v>
      </c>
      <c r="I31" s="69"/>
      <c r="J31" s="70">
        <f>J32+J35</f>
        <v>32025</v>
      </c>
      <c r="K31" s="70">
        <f t="shared" si="2"/>
        <v>122.61184478278464</v>
      </c>
      <c r="L31" s="62" t="e">
        <f t="shared" si="1"/>
        <v>#DIV/0!</v>
      </c>
    </row>
    <row r="32" spans="2:12" s="71" customFormat="1" ht="25.5" x14ac:dyDescent="0.25">
      <c r="B32" s="20"/>
      <c r="C32" s="20"/>
      <c r="D32" s="72">
        <v>661</v>
      </c>
      <c r="E32" s="72"/>
      <c r="F32" s="8" t="s">
        <v>26</v>
      </c>
      <c r="G32" s="69">
        <f>G33+G34</f>
        <v>24906.400000000001</v>
      </c>
      <c r="H32" s="69">
        <f>H33+H34</f>
        <v>29819</v>
      </c>
      <c r="I32" s="69"/>
      <c r="J32" s="70">
        <f>SUM(J33:J34)</f>
        <v>30225</v>
      </c>
      <c r="K32" s="70">
        <f t="shared" si="2"/>
        <v>121.35435068897952</v>
      </c>
      <c r="L32" s="62" t="e">
        <f t="shared" si="1"/>
        <v>#DIV/0!</v>
      </c>
    </row>
    <row r="33" spans="2:12" x14ac:dyDescent="0.25">
      <c r="B33" s="9"/>
      <c r="C33" s="20"/>
      <c r="D33" s="10"/>
      <c r="E33" s="10">
        <v>6614</v>
      </c>
      <c r="F33" s="13" t="s">
        <v>27</v>
      </c>
      <c r="G33" s="61">
        <v>11.95</v>
      </c>
      <c r="H33" s="61"/>
      <c r="I33" s="61"/>
      <c r="J33" s="62"/>
      <c r="K33" s="62">
        <f t="shared" si="2"/>
        <v>0</v>
      </c>
      <c r="L33" s="62" t="e">
        <f t="shared" si="1"/>
        <v>#DIV/0!</v>
      </c>
    </row>
    <row r="34" spans="2:12" x14ac:dyDescent="0.25">
      <c r="B34" s="9"/>
      <c r="C34" s="9"/>
      <c r="D34" s="10"/>
      <c r="E34" s="10">
        <v>6615</v>
      </c>
      <c r="F34" s="13" t="s">
        <v>74</v>
      </c>
      <c r="G34" s="61">
        <v>24894.45</v>
      </c>
      <c r="H34" s="61">
        <v>29819</v>
      </c>
      <c r="I34" s="61"/>
      <c r="J34" s="62">
        <v>30225</v>
      </c>
      <c r="K34" s="62">
        <f t="shared" si="2"/>
        <v>121.41260401414773</v>
      </c>
      <c r="L34" s="62" t="e">
        <f t="shared" si="1"/>
        <v>#DIV/0!</v>
      </c>
    </row>
    <row r="35" spans="2:12" s="71" customFormat="1" ht="25.5" x14ac:dyDescent="0.25">
      <c r="B35" s="20"/>
      <c r="C35" s="20"/>
      <c r="D35" s="72">
        <v>663</v>
      </c>
      <c r="E35" s="72"/>
      <c r="F35" s="8" t="s">
        <v>75</v>
      </c>
      <c r="G35" s="64">
        <f>G37+G36</f>
        <v>1212.6099999999999</v>
      </c>
      <c r="H35" s="64">
        <f>H37</f>
        <v>1000</v>
      </c>
      <c r="I35" s="64"/>
      <c r="J35" s="64">
        <f>J37</f>
        <v>1800</v>
      </c>
      <c r="K35" s="62">
        <f t="shared" si="2"/>
        <v>148.44014151293493</v>
      </c>
      <c r="L35" s="62" t="e">
        <f t="shared" si="1"/>
        <v>#DIV/0!</v>
      </c>
    </row>
    <row r="36" spans="2:12" s="71" customFormat="1" x14ac:dyDescent="0.25">
      <c r="B36" s="20"/>
      <c r="C36" s="20"/>
      <c r="D36" s="72"/>
      <c r="E36" s="10">
        <v>6631</v>
      </c>
      <c r="F36" s="13" t="s">
        <v>184</v>
      </c>
      <c r="G36" s="120">
        <v>1212.6099999999999</v>
      </c>
      <c r="H36" s="120"/>
      <c r="I36" s="120"/>
      <c r="J36" s="120"/>
      <c r="K36" s="73"/>
      <c r="L36" s="62" t="e">
        <f t="shared" si="1"/>
        <v>#DIV/0!</v>
      </c>
    </row>
    <row r="37" spans="2:12" ht="30.75" customHeight="1" x14ac:dyDescent="0.25">
      <c r="B37" s="9"/>
      <c r="C37" s="9"/>
      <c r="D37" s="10"/>
      <c r="E37" s="10">
        <v>6632</v>
      </c>
      <c r="F37" s="26" t="s">
        <v>76</v>
      </c>
      <c r="G37" s="61"/>
      <c r="H37" s="61">
        <v>1000</v>
      </c>
      <c r="I37" s="61"/>
      <c r="J37" s="62">
        <v>1800</v>
      </c>
      <c r="K37" s="62" t="e">
        <f t="shared" si="2"/>
        <v>#DIV/0!</v>
      </c>
      <c r="L37" s="62" t="e">
        <f t="shared" si="1"/>
        <v>#DIV/0!</v>
      </c>
    </row>
    <row r="38" spans="2:12" s="71" customFormat="1" ht="25.5" x14ac:dyDescent="0.25">
      <c r="B38" s="20"/>
      <c r="C38" s="20">
        <v>67</v>
      </c>
      <c r="D38" s="20"/>
      <c r="E38" s="20"/>
      <c r="F38" s="68" t="s">
        <v>77</v>
      </c>
      <c r="G38" s="69">
        <f>G39</f>
        <v>530008</v>
      </c>
      <c r="H38" s="69">
        <f>H39</f>
        <v>619409</v>
      </c>
      <c r="I38" s="69"/>
      <c r="J38" s="70">
        <f>J39</f>
        <v>596285</v>
      </c>
      <c r="K38" s="70">
        <f t="shared" si="2"/>
        <v>112.50490558633078</v>
      </c>
      <c r="L38" s="62" t="e">
        <f t="shared" si="1"/>
        <v>#DIV/0!</v>
      </c>
    </row>
    <row r="39" spans="2:12" s="71" customFormat="1" ht="25.5" x14ac:dyDescent="0.25">
      <c r="B39" s="20"/>
      <c r="C39" s="20"/>
      <c r="D39" s="20">
        <v>671</v>
      </c>
      <c r="E39" s="20"/>
      <c r="F39" s="68" t="s">
        <v>78</v>
      </c>
      <c r="G39" s="69">
        <f>SUM(G40:G41)</f>
        <v>530008</v>
      </c>
      <c r="H39" s="69">
        <f>H40+H41</f>
        <v>619409</v>
      </c>
      <c r="I39" s="69"/>
      <c r="J39" s="70">
        <f>J40+J41</f>
        <v>596285</v>
      </c>
      <c r="K39" s="70">
        <f t="shared" si="2"/>
        <v>112.50490558633078</v>
      </c>
      <c r="L39" s="62" t="e">
        <f t="shared" si="1"/>
        <v>#DIV/0!</v>
      </c>
    </row>
    <row r="40" spans="2:12" ht="25.5" x14ac:dyDescent="0.25">
      <c r="B40" s="9"/>
      <c r="C40" s="9"/>
      <c r="D40" s="9"/>
      <c r="E40" s="9">
        <v>6711</v>
      </c>
      <c r="F40" s="26" t="s">
        <v>79</v>
      </c>
      <c r="G40" s="61">
        <v>521635</v>
      </c>
      <c r="H40" s="61">
        <v>610632</v>
      </c>
      <c r="I40" s="61"/>
      <c r="J40" s="61">
        <v>587508</v>
      </c>
      <c r="K40" s="62">
        <f>J40/G40*100</f>
        <v>112.62817870733369</v>
      </c>
      <c r="L40" s="62" t="e">
        <f t="shared" si="1"/>
        <v>#DIV/0!</v>
      </c>
    </row>
    <row r="41" spans="2:12" ht="25.5" x14ac:dyDescent="0.25">
      <c r="B41" s="9"/>
      <c r="C41" s="9"/>
      <c r="D41" s="9"/>
      <c r="E41" s="9">
        <v>6712</v>
      </c>
      <c r="F41" s="26" t="s">
        <v>80</v>
      </c>
      <c r="G41" s="61">
        <v>8373</v>
      </c>
      <c r="H41" s="61">
        <v>8777</v>
      </c>
      <c r="I41" s="61"/>
      <c r="J41" s="61">
        <v>8777</v>
      </c>
      <c r="K41" s="62">
        <f t="shared" si="2"/>
        <v>104.82503284366416</v>
      </c>
      <c r="L41" s="62" t="e">
        <f t="shared" si="1"/>
        <v>#DIV/0!</v>
      </c>
    </row>
    <row r="42" spans="2:12" s="71" customFormat="1" x14ac:dyDescent="0.25">
      <c r="B42" s="20"/>
      <c r="C42" s="20">
        <v>68</v>
      </c>
      <c r="D42" s="20"/>
      <c r="E42" s="20"/>
      <c r="F42" s="68" t="s">
        <v>81</v>
      </c>
      <c r="G42" s="69">
        <f>G43</f>
        <v>0</v>
      </c>
      <c r="H42" s="69">
        <f>H43</f>
        <v>0</v>
      </c>
      <c r="I42" s="69"/>
      <c r="J42" s="70">
        <f>J43</f>
        <v>0</v>
      </c>
      <c r="K42" s="70" t="e">
        <f t="shared" si="2"/>
        <v>#DIV/0!</v>
      </c>
      <c r="L42" s="62" t="e">
        <f t="shared" si="1"/>
        <v>#DIV/0!</v>
      </c>
    </row>
    <row r="43" spans="2:12" s="71" customFormat="1" x14ac:dyDescent="0.25">
      <c r="B43" s="20"/>
      <c r="C43" s="20"/>
      <c r="D43" s="20">
        <v>683</v>
      </c>
      <c r="E43" s="20"/>
      <c r="F43" s="68" t="s">
        <v>82</v>
      </c>
      <c r="G43" s="69">
        <f>G44</f>
        <v>0</v>
      </c>
      <c r="H43" s="69">
        <f>H44</f>
        <v>0</v>
      </c>
      <c r="I43" s="69"/>
      <c r="J43" s="70">
        <f>J44</f>
        <v>0</v>
      </c>
      <c r="K43" s="70" t="e">
        <f t="shared" si="2"/>
        <v>#DIV/0!</v>
      </c>
      <c r="L43" s="62" t="e">
        <f t="shared" si="1"/>
        <v>#DIV/0!</v>
      </c>
    </row>
    <row r="44" spans="2:12" x14ac:dyDescent="0.25">
      <c r="B44" s="9"/>
      <c r="C44" s="9"/>
      <c r="D44" s="9"/>
      <c r="E44" s="9">
        <v>6831</v>
      </c>
      <c r="F44" s="26" t="s">
        <v>82</v>
      </c>
      <c r="G44" s="61"/>
      <c r="H44" s="61"/>
      <c r="I44" s="61"/>
      <c r="J44" s="62"/>
      <c r="K44" s="62" t="e">
        <f t="shared" si="2"/>
        <v>#DIV/0!</v>
      </c>
      <c r="L44" s="62" t="e">
        <f t="shared" si="1"/>
        <v>#DIV/0!</v>
      </c>
    </row>
    <row r="46" spans="2:12" ht="18" x14ac:dyDescent="0.25">
      <c r="B46" s="3"/>
      <c r="C46" s="3"/>
      <c r="D46" s="3"/>
      <c r="E46" s="17"/>
      <c r="F46" s="3"/>
      <c r="G46" s="57"/>
      <c r="H46" s="57"/>
      <c r="I46" s="57"/>
      <c r="J46" s="58"/>
      <c r="K46" s="58"/>
      <c r="L46" s="58"/>
    </row>
    <row r="47" spans="2:12" ht="36.75" customHeight="1" x14ac:dyDescent="0.25">
      <c r="B47" s="184" t="s">
        <v>7</v>
      </c>
      <c r="C47" s="185"/>
      <c r="D47" s="185"/>
      <c r="E47" s="185"/>
      <c r="F47" s="186"/>
      <c r="G47" s="59" t="s">
        <v>179</v>
      </c>
      <c r="H47" s="59" t="s">
        <v>44</v>
      </c>
      <c r="I47" s="59" t="s">
        <v>41</v>
      </c>
      <c r="J47" s="59" t="s">
        <v>180</v>
      </c>
      <c r="K47" s="59" t="s">
        <v>19</v>
      </c>
      <c r="L47" s="59" t="s">
        <v>42</v>
      </c>
    </row>
    <row r="48" spans="2:12" x14ac:dyDescent="0.25">
      <c r="B48" s="181">
        <v>1</v>
      </c>
      <c r="C48" s="182"/>
      <c r="D48" s="182"/>
      <c r="E48" s="182"/>
      <c r="F48" s="183"/>
      <c r="G48" s="60">
        <v>2</v>
      </c>
      <c r="H48" s="60">
        <v>3</v>
      </c>
      <c r="I48" s="60">
        <v>4</v>
      </c>
      <c r="J48" s="60">
        <v>5</v>
      </c>
      <c r="K48" s="60" t="s">
        <v>32</v>
      </c>
      <c r="L48" s="60" t="s">
        <v>33</v>
      </c>
    </row>
    <row r="49" spans="2:12" x14ac:dyDescent="0.25">
      <c r="B49" s="8"/>
      <c r="C49" s="8"/>
      <c r="D49" s="8"/>
      <c r="E49" s="8"/>
      <c r="F49" s="8" t="s">
        <v>39</v>
      </c>
      <c r="G49" s="69">
        <f>G50+G103</f>
        <v>563161.86</v>
      </c>
      <c r="H49" s="69">
        <f>H50+H103</f>
        <v>664218</v>
      </c>
      <c r="I49" s="61"/>
      <c r="J49" s="70">
        <f>J50+J103</f>
        <v>641156</v>
      </c>
      <c r="K49" s="70">
        <f>J49/G49*100</f>
        <v>113.84932921416234</v>
      </c>
      <c r="L49" s="62" t="e">
        <f>J49/I49*100</f>
        <v>#DIV/0!</v>
      </c>
    </row>
    <row r="50" spans="2:12" x14ac:dyDescent="0.25">
      <c r="B50" s="8">
        <v>3</v>
      </c>
      <c r="C50" s="8"/>
      <c r="D50" s="8"/>
      <c r="E50" s="8"/>
      <c r="F50" s="8" t="s">
        <v>4</v>
      </c>
      <c r="G50" s="69">
        <f>G51+G62+G94+G100</f>
        <v>544545.23</v>
      </c>
      <c r="H50" s="69">
        <f>H51+H62+H94+H100</f>
        <v>635671</v>
      </c>
      <c r="I50" s="61"/>
      <c r="J50" s="70">
        <f>J51+J62+J95</f>
        <v>612743</v>
      </c>
      <c r="K50" s="98">
        <f t="shared" ref="K50:K113" si="3">J50/G50*100</f>
        <v>112.52380266006554</v>
      </c>
      <c r="L50" s="62" t="e">
        <f t="shared" ref="L50:L113" si="4">J50/I50*100</f>
        <v>#DIV/0!</v>
      </c>
    </row>
    <row r="51" spans="2:12" s="71" customFormat="1" x14ac:dyDescent="0.25">
      <c r="B51" s="8"/>
      <c r="C51" s="8">
        <v>31</v>
      </c>
      <c r="D51" s="8"/>
      <c r="E51" s="8"/>
      <c r="F51" s="8" t="s">
        <v>5</v>
      </c>
      <c r="G51" s="69">
        <f>G52+G57+G59</f>
        <v>415838.20999999996</v>
      </c>
      <c r="H51" s="69">
        <f>H52+H57+H59</f>
        <v>511720</v>
      </c>
      <c r="I51" s="69"/>
      <c r="J51" s="70">
        <f>J52+J57+J59</f>
        <v>501050</v>
      </c>
      <c r="K51" s="98">
        <f t="shared" si="3"/>
        <v>120.49157291245555</v>
      </c>
      <c r="L51" s="62" t="e">
        <f t="shared" si="4"/>
        <v>#DIV/0!</v>
      </c>
    </row>
    <row r="52" spans="2:12" s="71" customFormat="1" x14ac:dyDescent="0.25">
      <c r="B52" s="20"/>
      <c r="C52" s="20"/>
      <c r="D52" s="20">
        <v>311</v>
      </c>
      <c r="E52" s="20"/>
      <c r="F52" s="20" t="s">
        <v>28</v>
      </c>
      <c r="G52" s="69">
        <f>SUM(G53:G56)</f>
        <v>339190.52</v>
      </c>
      <c r="H52" s="69">
        <f>SUM(H53:H56)</f>
        <v>414452</v>
      </c>
      <c r="I52" s="69"/>
      <c r="J52" s="70">
        <f>SUM(J53:J56)</f>
        <v>405972</v>
      </c>
      <c r="K52" s="98">
        <f t="shared" si="3"/>
        <v>119.68848657680644</v>
      </c>
      <c r="L52" s="62" t="e">
        <f t="shared" si="4"/>
        <v>#DIV/0!</v>
      </c>
    </row>
    <row r="53" spans="2:12" x14ac:dyDescent="0.25">
      <c r="B53" s="9"/>
      <c r="C53" s="9"/>
      <c r="D53" s="9"/>
      <c r="E53" s="9">
        <v>3111</v>
      </c>
      <c r="F53" s="9" t="s">
        <v>29</v>
      </c>
      <c r="G53" s="61">
        <v>334562.74</v>
      </c>
      <c r="H53" s="82">
        <v>409096</v>
      </c>
      <c r="I53" s="61"/>
      <c r="J53" s="62">
        <v>400668</v>
      </c>
      <c r="K53" s="98">
        <f t="shared" si="3"/>
        <v>119.75870355437668</v>
      </c>
      <c r="L53" s="62" t="e">
        <f t="shared" si="4"/>
        <v>#DIV/0!</v>
      </c>
    </row>
    <row r="54" spans="2:12" x14ac:dyDescent="0.25">
      <c r="B54" s="9"/>
      <c r="C54" s="9"/>
      <c r="D54" s="9"/>
      <c r="E54" s="9">
        <v>3112</v>
      </c>
      <c r="F54" s="9" t="s">
        <v>84</v>
      </c>
      <c r="G54" s="61"/>
      <c r="H54" s="61"/>
      <c r="I54" s="61"/>
      <c r="J54" s="62"/>
      <c r="K54" s="98" t="e">
        <f t="shared" si="3"/>
        <v>#DIV/0!</v>
      </c>
      <c r="L54" s="62" t="e">
        <f t="shared" si="4"/>
        <v>#DIV/0!</v>
      </c>
    </row>
    <row r="55" spans="2:12" x14ac:dyDescent="0.25">
      <c r="B55" s="9"/>
      <c r="C55" s="9"/>
      <c r="D55" s="9"/>
      <c r="E55" s="9">
        <v>3113</v>
      </c>
      <c r="F55" s="9" t="s">
        <v>85</v>
      </c>
      <c r="G55" s="61"/>
      <c r="H55" s="114"/>
      <c r="I55" s="61"/>
      <c r="J55" s="62">
        <v>96</v>
      </c>
      <c r="K55" s="98" t="e">
        <f t="shared" si="3"/>
        <v>#DIV/0!</v>
      </c>
      <c r="L55" s="62" t="e">
        <f t="shared" si="4"/>
        <v>#DIV/0!</v>
      </c>
    </row>
    <row r="56" spans="2:12" x14ac:dyDescent="0.25">
      <c r="B56" s="9"/>
      <c r="C56" s="9"/>
      <c r="D56" s="9"/>
      <c r="E56" s="9">
        <v>3114</v>
      </c>
      <c r="F56" s="9" t="s">
        <v>86</v>
      </c>
      <c r="G56" s="61">
        <v>4627.78</v>
      </c>
      <c r="H56" s="114">
        <v>5356</v>
      </c>
      <c r="I56" s="61"/>
      <c r="J56" s="62">
        <v>5208</v>
      </c>
      <c r="K56" s="98">
        <f t="shared" si="3"/>
        <v>112.53776108630922</v>
      </c>
      <c r="L56" s="62" t="e">
        <f t="shared" si="4"/>
        <v>#DIV/0!</v>
      </c>
    </row>
    <row r="57" spans="2:12" s="71" customFormat="1" x14ac:dyDescent="0.25">
      <c r="B57" s="20"/>
      <c r="C57" s="20"/>
      <c r="D57" s="20">
        <v>312</v>
      </c>
      <c r="E57" s="20"/>
      <c r="F57" s="20" t="s">
        <v>87</v>
      </c>
      <c r="G57" s="69">
        <f>G58</f>
        <v>24082.16</v>
      </c>
      <c r="H57" s="69">
        <f>H58</f>
        <v>32038</v>
      </c>
      <c r="I57" s="69"/>
      <c r="J57" s="70">
        <f>J58</f>
        <v>31924</v>
      </c>
      <c r="K57" s="98">
        <f t="shared" si="3"/>
        <v>132.56285980991737</v>
      </c>
      <c r="L57" s="62" t="e">
        <f t="shared" si="4"/>
        <v>#DIV/0!</v>
      </c>
    </row>
    <row r="58" spans="2:12" s="74" customFormat="1" x14ac:dyDescent="0.25">
      <c r="B58" s="9"/>
      <c r="C58" s="9"/>
      <c r="D58" s="9"/>
      <c r="E58" s="9">
        <v>3121</v>
      </c>
      <c r="F58" s="9" t="s">
        <v>87</v>
      </c>
      <c r="G58" s="61">
        <v>24082.16</v>
      </c>
      <c r="H58" s="61">
        <v>32038</v>
      </c>
      <c r="I58" s="61"/>
      <c r="J58" s="73">
        <v>31924</v>
      </c>
      <c r="K58" s="98">
        <f t="shared" si="3"/>
        <v>132.56285980991737</v>
      </c>
      <c r="L58" s="62" t="e">
        <f t="shared" si="4"/>
        <v>#DIV/0!</v>
      </c>
    </row>
    <row r="59" spans="2:12" s="71" customFormat="1" x14ac:dyDescent="0.25">
      <c r="B59" s="20"/>
      <c r="C59" s="20"/>
      <c r="D59" s="20">
        <v>313</v>
      </c>
      <c r="E59" s="20"/>
      <c r="F59" s="20" t="s">
        <v>88</v>
      </c>
      <c r="G59" s="69">
        <f>SUM(G60:G61)</f>
        <v>52565.53</v>
      </c>
      <c r="H59" s="69">
        <f>H60</f>
        <v>65230</v>
      </c>
      <c r="I59" s="69"/>
      <c r="J59" s="70">
        <f>J60+J61</f>
        <v>63154</v>
      </c>
      <c r="K59" s="98">
        <f t="shared" si="3"/>
        <v>120.14337152122314</v>
      </c>
      <c r="L59" s="62" t="e">
        <f t="shared" si="4"/>
        <v>#DIV/0!</v>
      </c>
    </row>
    <row r="60" spans="2:12" s="74" customFormat="1" x14ac:dyDescent="0.25">
      <c r="B60" s="9"/>
      <c r="C60" s="9"/>
      <c r="D60" s="9"/>
      <c r="E60" s="9">
        <v>3132</v>
      </c>
      <c r="F60" s="9" t="s">
        <v>89</v>
      </c>
      <c r="G60" s="61">
        <v>52565.53</v>
      </c>
      <c r="H60" s="61">
        <v>65230</v>
      </c>
      <c r="I60" s="61"/>
      <c r="J60" s="61">
        <v>63154</v>
      </c>
      <c r="K60" s="98">
        <f t="shared" si="3"/>
        <v>120.14337152122314</v>
      </c>
      <c r="L60" s="62" t="e">
        <f t="shared" si="4"/>
        <v>#DIV/0!</v>
      </c>
    </row>
    <row r="61" spans="2:12" s="74" customFormat="1" ht="25.5" x14ac:dyDescent="0.25">
      <c r="B61" s="9"/>
      <c r="C61" s="9"/>
      <c r="D61" s="9"/>
      <c r="E61" s="9">
        <v>3133</v>
      </c>
      <c r="F61" s="75" t="s">
        <v>90</v>
      </c>
      <c r="G61" s="61"/>
      <c r="H61" s="61"/>
      <c r="I61" s="61"/>
      <c r="J61" s="73"/>
      <c r="K61" s="98" t="e">
        <f t="shared" si="3"/>
        <v>#DIV/0!</v>
      </c>
      <c r="L61" s="62" t="e">
        <f t="shared" si="4"/>
        <v>#DIV/0!</v>
      </c>
    </row>
    <row r="62" spans="2:12" s="71" customFormat="1" x14ac:dyDescent="0.25">
      <c r="B62" s="20"/>
      <c r="C62" s="20">
        <v>32</v>
      </c>
      <c r="D62" s="72"/>
      <c r="E62" s="72"/>
      <c r="F62" s="20" t="s">
        <v>10</v>
      </c>
      <c r="G62" s="69">
        <f>G63+G68+G74+G84+G86</f>
        <v>124803.63999999998</v>
      </c>
      <c r="H62" s="69">
        <f>H63+H68+H74+H84+H86</f>
        <v>122264</v>
      </c>
      <c r="I62" s="69"/>
      <c r="J62" s="70">
        <f>J63+J68+J74+J84+J86</f>
        <v>110165</v>
      </c>
      <c r="K62" s="98">
        <f t="shared" si="3"/>
        <v>88.270662618494157</v>
      </c>
      <c r="L62" s="62" t="e">
        <f t="shared" si="4"/>
        <v>#DIV/0!</v>
      </c>
    </row>
    <row r="63" spans="2:12" s="71" customFormat="1" x14ac:dyDescent="0.25">
      <c r="B63" s="20"/>
      <c r="C63" s="20"/>
      <c r="D63" s="20">
        <v>321</v>
      </c>
      <c r="E63" s="20"/>
      <c r="F63" s="20" t="s">
        <v>30</v>
      </c>
      <c r="G63" s="69">
        <f>SUM(G64:G67)</f>
        <v>27420.399999999998</v>
      </c>
      <c r="H63" s="69">
        <f>SUM(H64:H67)</f>
        <v>28533</v>
      </c>
      <c r="I63" s="69"/>
      <c r="J63" s="70">
        <f>SUM(J64:J67)</f>
        <v>24540.52</v>
      </c>
      <c r="K63" s="98">
        <f t="shared" si="3"/>
        <v>89.497308573179097</v>
      </c>
      <c r="L63" s="62" t="e">
        <f t="shared" si="4"/>
        <v>#DIV/0!</v>
      </c>
    </row>
    <row r="64" spans="2:12" x14ac:dyDescent="0.25">
      <c r="B64" s="9"/>
      <c r="C64" s="20"/>
      <c r="D64" s="9"/>
      <c r="E64" s="9">
        <v>3211</v>
      </c>
      <c r="F64" s="26" t="s">
        <v>31</v>
      </c>
      <c r="G64" s="61">
        <v>6891.5</v>
      </c>
      <c r="H64" s="61">
        <v>5177</v>
      </c>
      <c r="I64" s="61"/>
      <c r="J64" s="62">
        <v>4657.32</v>
      </c>
      <c r="K64" s="98">
        <f t="shared" si="3"/>
        <v>67.580642820866274</v>
      </c>
      <c r="L64" s="62" t="e">
        <f t="shared" si="4"/>
        <v>#DIV/0!</v>
      </c>
    </row>
    <row r="65" spans="2:12" x14ac:dyDescent="0.25">
      <c r="B65" s="9"/>
      <c r="C65" s="20"/>
      <c r="D65" s="10"/>
      <c r="E65" s="9">
        <v>3212</v>
      </c>
      <c r="F65" s="26" t="s">
        <v>92</v>
      </c>
      <c r="G65" s="61">
        <v>17815.12</v>
      </c>
      <c r="H65" s="61">
        <v>20542</v>
      </c>
      <c r="I65" s="61"/>
      <c r="J65" s="62">
        <v>17576.2</v>
      </c>
      <c r="K65" s="98">
        <f t="shared" si="3"/>
        <v>98.658891997359561</v>
      </c>
      <c r="L65" s="62" t="e">
        <f t="shared" si="4"/>
        <v>#DIV/0!</v>
      </c>
    </row>
    <row r="66" spans="2:12" x14ac:dyDescent="0.25">
      <c r="B66" s="9"/>
      <c r="C66" s="20"/>
      <c r="D66" s="10"/>
      <c r="E66" s="9">
        <v>3213</v>
      </c>
      <c r="F66" s="9" t="s">
        <v>91</v>
      </c>
      <c r="G66" s="61">
        <v>1696.73</v>
      </c>
      <c r="H66" s="61">
        <v>2287</v>
      </c>
      <c r="I66" s="61"/>
      <c r="J66" s="62">
        <v>2144</v>
      </c>
      <c r="K66" s="98">
        <f t="shared" si="3"/>
        <v>126.36070559252208</v>
      </c>
      <c r="L66" s="62" t="e">
        <f t="shared" si="4"/>
        <v>#DIV/0!</v>
      </c>
    </row>
    <row r="67" spans="2:12" s="74" customFormat="1" x14ac:dyDescent="0.25">
      <c r="B67" s="9"/>
      <c r="C67" s="9"/>
      <c r="D67" s="9"/>
      <c r="E67" s="9">
        <v>3214</v>
      </c>
      <c r="F67" s="9" t="s">
        <v>93</v>
      </c>
      <c r="G67" s="61">
        <v>1017.05</v>
      </c>
      <c r="H67" s="61">
        <v>527</v>
      </c>
      <c r="I67" s="61"/>
      <c r="J67" s="73">
        <v>163</v>
      </c>
      <c r="K67" s="98">
        <f t="shared" si="3"/>
        <v>16.026744014551891</v>
      </c>
      <c r="L67" s="62" t="e">
        <f t="shared" si="4"/>
        <v>#DIV/0!</v>
      </c>
    </row>
    <row r="68" spans="2:12" s="71" customFormat="1" x14ac:dyDescent="0.25">
      <c r="B68" s="20"/>
      <c r="C68" s="20"/>
      <c r="D68" s="20">
        <v>322</v>
      </c>
      <c r="E68" s="20"/>
      <c r="F68" s="20" t="s">
        <v>94</v>
      </c>
      <c r="G68" s="69">
        <f>SUM(G69:G73)</f>
        <v>41037.759999999995</v>
      </c>
      <c r="H68" s="69">
        <f>SUM(H69:H73)</f>
        <v>45701</v>
      </c>
      <c r="I68" s="69"/>
      <c r="J68" s="70">
        <f>SUM(J69:J73)</f>
        <v>44502</v>
      </c>
      <c r="K68" s="98">
        <f t="shared" si="3"/>
        <v>108.44159135391406</v>
      </c>
      <c r="L68" s="62" t="e">
        <f t="shared" si="4"/>
        <v>#DIV/0!</v>
      </c>
    </row>
    <row r="69" spans="2:12" s="74" customFormat="1" x14ac:dyDescent="0.25">
      <c r="B69" s="9"/>
      <c r="C69" s="9"/>
      <c r="D69" s="9"/>
      <c r="E69" s="9">
        <v>3221</v>
      </c>
      <c r="F69" s="9" t="s">
        <v>95</v>
      </c>
      <c r="G69" s="61">
        <v>21549.27</v>
      </c>
      <c r="H69" s="61">
        <v>21017</v>
      </c>
      <c r="I69" s="61"/>
      <c r="J69" s="73">
        <v>23000</v>
      </c>
      <c r="K69" s="98">
        <f t="shared" si="3"/>
        <v>106.73215380381795</v>
      </c>
      <c r="L69" s="62" t="e">
        <f t="shared" si="4"/>
        <v>#DIV/0!</v>
      </c>
    </row>
    <row r="70" spans="2:12" s="74" customFormat="1" x14ac:dyDescent="0.25">
      <c r="B70" s="9"/>
      <c r="C70" s="9"/>
      <c r="D70" s="9"/>
      <c r="E70" s="9">
        <v>3223</v>
      </c>
      <c r="F70" s="9" t="s">
        <v>96</v>
      </c>
      <c r="G70" s="61">
        <v>17972.79</v>
      </c>
      <c r="H70" s="61">
        <v>19466</v>
      </c>
      <c r="I70" s="61"/>
      <c r="J70" s="73">
        <v>16378</v>
      </c>
      <c r="K70" s="98">
        <f t="shared" si="3"/>
        <v>91.126641996039552</v>
      </c>
      <c r="L70" s="62" t="e">
        <f t="shared" si="4"/>
        <v>#DIV/0!</v>
      </c>
    </row>
    <row r="71" spans="2:12" s="74" customFormat="1" x14ac:dyDescent="0.25">
      <c r="B71" s="9"/>
      <c r="C71" s="9"/>
      <c r="D71" s="9"/>
      <c r="E71" s="9">
        <v>3224</v>
      </c>
      <c r="F71" s="9" t="s">
        <v>97</v>
      </c>
      <c r="G71" s="61">
        <v>771.92</v>
      </c>
      <c r="H71" s="61">
        <v>1776</v>
      </c>
      <c r="I71" s="61"/>
      <c r="J71" s="73">
        <v>1800</v>
      </c>
      <c r="K71" s="98">
        <f t="shared" si="3"/>
        <v>233.1847859881853</v>
      </c>
      <c r="L71" s="62" t="e">
        <f t="shared" si="4"/>
        <v>#DIV/0!</v>
      </c>
    </row>
    <row r="72" spans="2:12" s="74" customFormat="1" x14ac:dyDescent="0.25">
      <c r="B72" s="9"/>
      <c r="C72" s="9"/>
      <c r="D72" s="9"/>
      <c r="E72" s="9">
        <v>3225</v>
      </c>
      <c r="F72" s="9" t="s">
        <v>98</v>
      </c>
      <c r="G72" s="61">
        <v>581.59</v>
      </c>
      <c r="H72" s="61">
        <v>3289</v>
      </c>
      <c r="I72" s="61"/>
      <c r="J72" s="73">
        <v>3199</v>
      </c>
      <c r="K72" s="98">
        <f t="shared" si="3"/>
        <v>550.04384532058668</v>
      </c>
      <c r="L72" s="62" t="e">
        <f t="shared" si="4"/>
        <v>#DIV/0!</v>
      </c>
    </row>
    <row r="73" spans="2:12" s="74" customFormat="1" x14ac:dyDescent="0.25">
      <c r="B73" s="9"/>
      <c r="C73" s="9"/>
      <c r="D73" s="9"/>
      <c r="E73" s="9">
        <v>3227</v>
      </c>
      <c r="F73" s="9" t="s">
        <v>135</v>
      </c>
      <c r="G73" s="61">
        <v>162.19</v>
      </c>
      <c r="H73" s="61">
        <v>153</v>
      </c>
      <c r="I73" s="61"/>
      <c r="J73" s="73">
        <v>125</v>
      </c>
      <c r="K73" s="98">
        <f t="shared" si="3"/>
        <v>77.070102965657554</v>
      </c>
      <c r="L73" s="62" t="e">
        <f t="shared" si="4"/>
        <v>#DIV/0!</v>
      </c>
    </row>
    <row r="74" spans="2:12" s="71" customFormat="1" x14ac:dyDescent="0.25">
      <c r="B74" s="20"/>
      <c r="C74" s="20"/>
      <c r="D74" s="20">
        <v>323</v>
      </c>
      <c r="E74" s="20"/>
      <c r="F74" s="20" t="s">
        <v>99</v>
      </c>
      <c r="G74" s="69">
        <f>SUM(G75:G83)</f>
        <v>46730.899999999994</v>
      </c>
      <c r="H74" s="69">
        <f>SUM(H75:H83)</f>
        <v>43368</v>
      </c>
      <c r="I74" s="69"/>
      <c r="J74" s="70">
        <f>SUM(J75:J83)</f>
        <v>37681.479999999996</v>
      </c>
      <c r="K74" s="98">
        <f t="shared" si="3"/>
        <v>80.635040198241427</v>
      </c>
      <c r="L74" s="62" t="e">
        <f t="shared" si="4"/>
        <v>#DIV/0!</v>
      </c>
    </row>
    <row r="75" spans="2:12" s="74" customFormat="1" x14ac:dyDescent="0.25">
      <c r="B75" s="9"/>
      <c r="C75" s="9"/>
      <c r="D75" s="9"/>
      <c r="E75" s="9">
        <v>3231</v>
      </c>
      <c r="F75" s="9" t="s">
        <v>100</v>
      </c>
      <c r="G75" s="61">
        <v>6627.78</v>
      </c>
      <c r="H75" s="61">
        <v>7589</v>
      </c>
      <c r="I75" s="61"/>
      <c r="J75" s="73">
        <v>6257</v>
      </c>
      <c r="K75" s="98">
        <f t="shared" si="3"/>
        <v>94.405668262977954</v>
      </c>
      <c r="L75" s="62" t="e">
        <f t="shared" si="4"/>
        <v>#DIV/0!</v>
      </c>
    </row>
    <row r="76" spans="2:12" s="74" customFormat="1" x14ac:dyDescent="0.25">
      <c r="B76" s="9"/>
      <c r="C76" s="9"/>
      <c r="D76" s="9"/>
      <c r="E76" s="9">
        <v>3232</v>
      </c>
      <c r="F76" s="9" t="s">
        <v>101</v>
      </c>
      <c r="G76" s="61">
        <v>7421.86</v>
      </c>
      <c r="H76" s="61">
        <v>7379</v>
      </c>
      <c r="I76" s="61"/>
      <c r="J76" s="73">
        <v>6855</v>
      </c>
      <c r="K76" s="98">
        <f t="shared" si="3"/>
        <v>92.362291932211065</v>
      </c>
      <c r="L76" s="62" t="e">
        <f t="shared" si="4"/>
        <v>#DIV/0!</v>
      </c>
    </row>
    <row r="77" spans="2:12" s="74" customFormat="1" x14ac:dyDescent="0.25">
      <c r="B77" s="9"/>
      <c r="C77" s="9"/>
      <c r="D77" s="9"/>
      <c r="E77" s="9">
        <v>3233</v>
      </c>
      <c r="F77" s="9" t="s">
        <v>102</v>
      </c>
      <c r="G77" s="61">
        <v>1898.34</v>
      </c>
      <c r="H77" s="61">
        <v>1327</v>
      </c>
      <c r="I77" s="61"/>
      <c r="J77" s="73">
        <v>997</v>
      </c>
      <c r="K77" s="98">
        <f t="shared" si="3"/>
        <v>52.519569729342486</v>
      </c>
      <c r="L77" s="62" t="e">
        <f t="shared" si="4"/>
        <v>#DIV/0!</v>
      </c>
    </row>
    <row r="78" spans="2:12" s="74" customFormat="1" x14ac:dyDescent="0.25">
      <c r="B78" s="9"/>
      <c r="C78" s="9"/>
      <c r="D78" s="9"/>
      <c r="E78" s="9">
        <v>3234</v>
      </c>
      <c r="F78" s="9" t="s">
        <v>103</v>
      </c>
      <c r="G78" s="61">
        <v>3263.91</v>
      </c>
      <c r="H78" s="61">
        <v>3451</v>
      </c>
      <c r="I78" s="61"/>
      <c r="J78" s="73">
        <v>3753</v>
      </c>
      <c r="K78" s="98">
        <f t="shared" si="3"/>
        <v>114.98478818349771</v>
      </c>
      <c r="L78" s="62" t="e">
        <f t="shared" si="4"/>
        <v>#DIV/0!</v>
      </c>
    </row>
    <row r="79" spans="2:12" s="74" customFormat="1" x14ac:dyDescent="0.25">
      <c r="B79" s="9"/>
      <c r="C79" s="9"/>
      <c r="D79" s="9"/>
      <c r="E79" s="9">
        <v>3235</v>
      </c>
      <c r="F79" s="9" t="s">
        <v>104</v>
      </c>
      <c r="G79" s="61"/>
      <c r="H79" s="61">
        <v>350</v>
      </c>
      <c r="I79" s="61"/>
      <c r="J79" s="73">
        <v>350</v>
      </c>
      <c r="K79" s="98" t="e">
        <f t="shared" si="3"/>
        <v>#DIV/0!</v>
      </c>
      <c r="L79" s="62" t="e">
        <f t="shared" si="4"/>
        <v>#DIV/0!</v>
      </c>
    </row>
    <row r="80" spans="2:12" s="74" customFormat="1" x14ac:dyDescent="0.25">
      <c r="B80" s="9"/>
      <c r="C80" s="9"/>
      <c r="D80" s="9"/>
      <c r="E80" s="9">
        <v>3236</v>
      </c>
      <c r="F80" s="9" t="s">
        <v>105</v>
      </c>
      <c r="G80" s="61">
        <v>1401.55</v>
      </c>
      <c r="H80" s="61">
        <v>944</v>
      </c>
      <c r="I80" s="61"/>
      <c r="J80" s="73">
        <v>623.80999999999995</v>
      </c>
      <c r="K80" s="98">
        <f t="shared" si="3"/>
        <v>44.508579786664761</v>
      </c>
      <c r="L80" s="62" t="e">
        <f t="shared" si="4"/>
        <v>#DIV/0!</v>
      </c>
    </row>
    <row r="81" spans="2:12" s="74" customFormat="1" x14ac:dyDescent="0.25">
      <c r="B81" s="9"/>
      <c r="C81" s="9"/>
      <c r="D81" s="9"/>
      <c r="E81" s="9">
        <v>3237</v>
      </c>
      <c r="F81" s="9" t="s">
        <v>106</v>
      </c>
      <c r="G81" s="61">
        <v>6300.62</v>
      </c>
      <c r="H81" s="61">
        <v>1528</v>
      </c>
      <c r="I81" s="61"/>
      <c r="J81" s="73">
        <v>843.96</v>
      </c>
      <c r="K81" s="98">
        <f t="shared" si="3"/>
        <v>13.394872250667394</v>
      </c>
      <c r="L81" s="62" t="e">
        <f t="shared" si="4"/>
        <v>#DIV/0!</v>
      </c>
    </row>
    <row r="82" spans="2:12" s="74" customFormat="1" x14ac:dyDescent="0.25">
      <c r="B82" s="9"/>
      <c r="C82" s="9"/>
      <c r="D82" s="9"/>
      <c r="E82" s="9">
        <v>3238</v>
      </c>
      <c r="F82" s="9" t="s">
        <v>107</v>
      </c>
      <c r="G82" s="61">
        <v>8564.2000000000007</v>
      </c>
      <c r="H82" s="61">
        <v>11662</v>
      </c>
      <c r="I82" s="61"/>
      <c r="J82" s="73">
        <v>11736.76</v>
      </c>
      <c r="K82" s="98">
        <f t="shared" si="3"/>
        <v>137.04444081175126</v>
      </c>
      <c r="L82" s="62" t="e">
        <f t="shared" si="4"/>
        <v>#DIV/0!</v>
      </c>
    </row>
    <row r="83" spans="2:12" s="74" customFormat="1" x14ac:dyDescent="0.25">
      <c r="B83" s="9"/>
      <c r="C83" s="9"/>
      <c r="D83" s="9"/>
      <c r="E83" s="9">
        <v>3239</v>
      </c>
      <c r="F83" s="9" t="s">
        <v>108</v>
      </c>
      <c r="G83" s="61">
        <v>11252.64</v>
      </c>
      <c r="H83" s="61">
        <v>9138</v>
      </c>
      <c r="I83" s="61"/>
      <c r="J83" s="73">
        <v>6264.95</v>
      </c>
      <c r="K83" s="98">
        <f t="shared" si="3"/>
        <v>55.675379288771346</v>
      </c>
      <c r="L83" s="62" t="e">
        <f t="shared" si="4"/>
        <v>#DIV/0!</v>
      </c>
    </row>
    <row r="84" spans="2:12" s="71" customFormat="1" x14ac:dyDescent="0.25">
      <c r="B84" s="20"/>
      <c r="C84" s="20"/>
      <c r="D84" s="20">
        <v>324</v>
      </c>
      <c r="E84" s="20"/>
      <c r="F84" s="20" t="s">
        <v>109</v>
      </c>
      <c r="G84" s="69">
        <f>G85</f>
        <v>0</v>
      </c>
      <c r="H84" s="69">
        <f>H85</f>
        <v>193</v>
      </c>
      <c r="I84" s="69"/>
      <c r="J84" s="70">
        <f>J85</f>
        <v>153</v>
      </c>
      <c r="K84" s="98" t="e">
        <f t="shared" si="3"/>
        <v>#DIV/0!</v>
      </c>
      <c r="L84" s="62" t="e">
        <f t="shared" si="4"/>
        <v>#DIV/0!</v>
      </c>
    </row>
    <row r="85" spans="2:12" s="74" customFormat="1" x14ac:dyDescent="0.25">
      <c r="B85" s="9"/>
      <c r="C85" s="9"/>
      <c r="D85" s="9"/>
      <c r="E85" s="9">
        <v>3241</v>
      </c>
      <c r="F85" s="9" t="s">
        <v>110</v>
      </c>
      <c r="G85" s="61">
        <v>0</v>
      </c>
      <c r="H85" s="61">
        <v>193</v>
      </c>
      <c r="I85" s="61"/>
      <c r="J85" s="73">
        <v>153</v>
      </c>
      <c r="K85" s="98" t="e">
        <f t="shared" si="3"/>
        <v>#DIV/0!</v>
      </c>
      <c r="L85" s="62" t="e">
        <f t="shared" si="4"/>
        <v>#DIV/0!</v>
      </c>
    </row>
    <row r="86" spans="2:12" s="71" customFormat="1" x14ac:dyDescent="0.25">
      <c r="B86" s="20"/>
      <c r="C86" s="20"/>
      <c r="D86" s="20">
        <v>329</v>
      </c>
      <c r="E86" s="20"/>
      <c r="F86" s="20" t="s">
        <v>111</v>
      </c>
      <c r="G86" s="69">
        <f>SUM(G88:G93)</f>
        <v>9614.58</v>
      </c>
      <c r="H86" s="69">
        <f>SUM(H87:H93)</f>
        <v>4469</v>
      </c>
      <c r="I86" s="69"/>
      <c r="J86" s="70">
        <f>SUM(J88:J93)</f>
        <v>3288</v>
      </c>
      <c r="K86" s="98">
        <f t="shared" si="3"/>
        <v>34.198061693802536</v>
      </c>
      <c r="L86" s="62" t="e">
        <f t="shared" si="4"/>
        <v>#DIV/0!</v>
      </c>
    </row>
    <row r="87" spans="2:12" s="74" customFormat="1" ht="25.5" x14ac:dyDescent="0.25">
      <c r="B87" s="9"/>
      <c r="C87" s="9"/>
      <c r="D87" s="9"/>
      <c r="E87" s="9">
        <v>3291</v>
      </c>
      <c r="F87" s="26" t="s">
        <v>136</v>
      </c>
      <c r="G87" s="61"/>
      <c r="H87" s="61">
        <v>350</v>
      </c>
      <c r="I87" s="61"/>
      <c r="J87" s="73">
        <v>0</v>
      </c>
      <c r="K87" s="98" t="e">
        <f t="shared" si="3"/>
        <v>#DIV/0!</v>
      </c>
      <c r="L87" s="62" t="e">
        <f t="shared" si="4"/>
        <v>#DIV/0!</v>
      </c>
    </row>
    <row r="88" spans="2:12" s="74" customFormat="1" x14ac:dyDescent="0.25">
      <c r="B88" s="9"/>
      <c r="C88" s="9"/>
      <c r="D88" s="9"/>
      <c r="E88" s="9">
        <v>3292</v>
      </c>
      <c r="F88" s="9" t="s">
        <v>112</v>
      </c>
      <c r="G88" s="61">
        <v>481.12</v>
      </c>
      <c r="H88" s="61">
        <v>1704</v>
      </c>
      <c r="I88" s="61"/>
      <c r="J88" s="73">
        <v>751</v>
      </c>
      <c r="K88" s="98">
        <f t="shared" si="3"/>
        <v>156.09411373461921</v>
      </c>
      <c r="L88" s="62" t="e">
        <f t="shared" si="4"/>
        <v>#DIV/0!</v>
      </c>
    </row>
    <row r="89" spans="2:12" s="74" customFormat="1" x14ac:dyDescent="0.25">
      <c r="B89" s="9"/>
      <c r="C89" s="9"/>
      <c r="D89" s="9"/>
      <c r="E89" s="9">
        <v>3293</v>
      </c>
      <c r="F89" s="9" t="s">
        <v>113</v>
      </c>
      <c r="G89" s="61">
        <v>3214.02</v>
      </c>
      <c r="H89" s="61">
        <v>1100</v>
      </c>
      <c r="I89" s="61"/>
      <c r="J89" s="73">
        <v>1066</v>
      </c>
      <c r="K89" s="98">
        <f t="shared" si="3"/>
        <v>33.167186265175694</v>
      </c>
      <c r="L89" s="62" t="e">
        <f t="shared" si="4"/>
        <v>#DIV/0!</v>
      </c>
    </row>
    <row r="90" spans="2:12" s="74" customFormat="1" x14ac:dyDescent="0.25">
      <c r="B90" s="9"/>
      <c r="C90" s="9"/>
      <c r="D90" s="9"/>
      <c r="E90" s="9">
        <v>3294</v>
      </c>
      <c r="F90" s="9" t="s">
        <v>114</v>
      </c>
      <c r="G90" s="61">
        <v>97.82</v>
      </c>
      <c r="H90" s="61">
        <v>133</v>
      </c>
      <c r="I90" s="61"/>
      <c r="J90" s="73">
        <v>100</v>
      </c>
      <c r="K90" s="98">
        <f t="shared" si="3"/>
        <v>102.22858311183806</v>
      </c>
      <c r="L90" s="62" t="e">
        <f t="shared" si="4"/>
        <v>#DIV/0!</v>
      </c>
    </row>
    <row r="91" spans="2:12" s="74" customFormat="1" x14ac:dyDescent="0.25">
      <c r="B91" s="9"/>
      <c r="C91" s="9"/>
      <c r="D91" s="9"/>
      <c r="E91" s="9">
        <v>3295</v>
      </c>
      <c r="F91" s="9" t="s">
        <v>115</v>
      </c>
      <c r="G91" s="61">
        <v>2112.9499999999998</v>
      </c>
      <c r="H91" s="61">
        <v>195</v>
      </c>
      <c r="I91" s="61"/>
      <c r="J91" s="73">
        <v>267</v>
      </c>
      <c r="K91" s="98">
        <f t="shared" si="3"/>
        <v>12.636361485127429</v>
      </c>
      <c r="L91" s="62" t="e">
        <f t="shared" si="4"/>
        <v>#DIV/0!</v>
      </c>
    </row>
    <row r="92" spans="2:12" s="74" customFormat="1" x14ac:dyDescent="0.25">
      <c r="B92" s="9"/>
      <c r="C92" s="9"/>
      <c r="D92" s="9"/>
      <c r="E92" s="9">
        <v>3296</v>
      </c>
      <c r="F92" s="9" t="s">
        <v>116</v>
      </c>
      <c r="G92" s="61">
        <v>3543.3</v>
      </c>
      <c r="H92" s="61">
        <v>482</v>
      </c>
      <c r="I92" s="61"/>
      <c r="J92" s="73">
        <v>482</v>
      </c>
      <c r="K92" s="98">
        <f t="shared" si="3"/>
        <v>13.603138317387744</v>
      </c>
      <c r="L92" s="62" t="e">
        <f t="shared" si="4"/>
        <v>#DIV/0!</v>
      </c>
    </row>
    <row r="93" spans="2:12" s="74" customFormat="1" x14ac:dyDescent="0.25">
      <c r="B93" s="9"/>
      <c r="C93" s="9"/>
      <c r="D93" s="9"/>
      <c r="E93" s="9">
        <v>3299</v>
      </c>
      <c r="F93" s="9" t="s">
        <v>111</v>
      </c>
      <c r="G93" s="61">
        <v>165.37</v>
      </c>
      <c r="H93" s="61">
        <v>505</v>
      </c>
      <c r="I93" s="61"/>
      <c r="J93" s="73">
        <v>622</v>
      </c>
      <c r="K93" s="98">
        <f t="shared" si="3"/>
        <v>376.12626232085626</v>
      </c>
      <c r="L93" s="62" t="e">
        <f t="shared" si="4"/>
        <v>#DIV/0!</v>
      </c>
    </row>
    <row r="94" spans="2:12" s="71" customFormat="1" x14ac:dyDescent="0.25">
      <c r="B94" s="20"/>
      <c r="C94" s="20">
        <v>34</v>
      </c>
      <c r="D94" s="20"/>
      <c r="E94" s="20"/>
      <c r="F94" s="20" t="s">
        <v>117</v>
      </c>
      <c r="G94" s="69">
        <f>SUM(G96:G99)</f>
        <v>3903.38</v>
      </c>
      <c r="H94" s="69">
        <f>H95</f>
        <v>1687</v>
      </c>
      <c r="I94" s="69"/>
      <c r="J94" s="70">
        <f>J95</f>
        <v>1528</v>
      </c>
      <c r="K94" s="98">
        <f t="shared" si="3"/>
        <v>39.145561026597456</v>
      </c>
      <c r="L94" s="62" t="e">
        <f t="shared" si="4"/>
        <v>#DIV/0!</v>
      </c>
    </row>
    <row r="95" spans="2:12" s="71" customFormat="1" x14ac:dyDescent="0.25">
      <c r="B95" s="20"/>
      <c r="C95" s="20"/>
      <c r="D95" s="20">
        <v>343</v>
      </c>
      <c r="E95" s="20"/>
      <c r="F95" s="20" t="s">
        <v>122</v>
      </c>
      <c r="G95" s="69">
        <f>SUM(G96:G99)</f>
        <v>3903.38</v>
      </c>
      <c r="H95" s="69">
        <f>SUM(H96:H99)</f>
        <v>1687</v>
      </c>
      <c r="I95" s="69"/>
      <c r="J95" s="70">
        <f>SUM(J96:J98)</f>
        <v>1528</v>
      </c>
      <c r="K95" s="98">
        <f t="shared" si="3"/>
        <v>39.145561026597456</v>
      </c>
      <c r="L95" s="62" t="e">
        <f t="shared" si="4"/>
        <v>#DIV/0!</v>
      </c>
    </row>
    <row r="96" spans="2:12" s="79" customFormat="1" x14ac:dyDescent="0.25">
      <c r="B96" s="9"/>
      <c r="C96" s="9"/>
      <c r="D96" s="9"/>
      <c r="E96" s="9">
        <v>3431</v>
      </c>
      <c r="F96" s="9" t="s">
        <v>118</v>
      </c>
      <c r="G96" s="61">
        <v>977.11</v>
      </c>
      <c r="H96" s="61">
        <v>1203</v>
      </c>
      <c r="I96" s="61"/>
      <c r="J96" s="78">
        <v>1070</v>
      </c>
      <c r="K96" s="98">
        <f t="shared" si="3"/>
        <v>109.50660621629089</v>
      </c>
      <c r="L96" s="62" t="e">
        <f t="shared" si="4"/>
        <v>#DIV/0!</v>
      </c>
    </row>
    <row r="97" spans="2:12" s="79" customFormat="1" ht="25.5" x14ac:dyDescent="0.25">
      <c r="B97" s="9"/>
      <c r="C97" s="9"/>
      <c r="D97" s="9"/>
      <c r="E97" s="9">
        <v>3432</v>
      </c>
      <c r="F97" s="26" t="s">
        <v>119</v>
      </c>
      <c r="G97" s="61">
        <v>20.440000000000001</v>
      </c>
      <c r="H97" s="61">
        <v>27</v>
      </c>
      <c r="I97" s="61"/>
      <c r="J97" s="78"/>
      <c r="K97" s="98">
        <f t="shared" si="3"/>
        <v>0</v>
      </c>
      <c r="L97" s="62" t="e">
        <f t="shared" si="4"/>
        <v>#DIV/0!</v>
      </c>
    </row>
    <row r="98" spans="2:12" s="79" customFormat="1" x14ac:dyDescent="0.25">
      <c r="B98" s="9"/>
      <c r="C98" s="9"/>
      <c r="D98" s="9"/>
      <c r="E98" s="9">
        <v>3433</v>
      </c>
      <c r="F98" s="26" t="s">
        <v>120</v>
      </c>
      <c r="G98" s="61">
        <v>2905.83</v>
      </c>
      <c r="H98" s="61">
        <v>457</v>
      </c>
      <c r="I98" s="61"/>
      <c r="J98" s="78">
        <v>458</v>
      </c>
      <c r="K98" s="98">
        <f t="shared" si="3"/>
        <v>15.761417564000649</v>
      </c>
      <c r="L98" s="62" t="e">
        <f t="shared" si="4"/>
        <v>#DIV/0!</v>
      </c>
    </row>
    <row r="99" spans="2:12" s="79" customFormat="1" x14ac:dyDescent="0.25">
      <c r="B99" s="9"/>
      <c r="C99" s="9"/>
      <c r="D99" s="9"/>
      <c r="E99" s="9">
        <v>3434</v>
      </c>
      <c r="F99" s="26" t="s">
        <v>121</v>
      </c>
      <c r="G99" s="61"/>
      <c r="H99" s="61"/>
      <c r="I99" s="61"/>
      <c r="J99" s="78"/>
      <c r="K99" s="98" t="e">
        <f t="shared" si="3"/>
        <v>#DIV/0!</v>
      </c>
      <c r="L99" s="62" t="e">
        <f t="shared" si="4"/>
        <v>#DIV/0!</v>
      </c>
    </row>
    <row r="100" spans="2:12" s="77" customFormat="1" ht="25.5" x14ac:dyDescent="0.25">
      <c r="B100" s="20"/>
      <c r="C100" s="20">
        <v>37</v>
      </c>
      <c r="D100" s="20"/>
      <c r="E100" s="20"/>
      <c r="F100" s="68" t="s">
        <v>123</v>
      </c>
      <c r="G100" s="69">
        <f>G101</f>
        <v>0</v>
      </c>
      <c r="H100" s="69">
        <f>H101</f>
        <v>0</v>
      </c>
      <c r="I100" s="69"/>
      <c r="J100" s="76">
        <v>0</v>
      </c>
      <c r="K100" s="98" t="e">
        <f t="shared" si="3"/>
        <v>#DIV/0!</v>
      </c>
      <c r="L100" s="62" t="e">
        <f t="shared" si="4"/>
        <v>#DIV/0!</v>
      </c>
    </row>
    <row r="101" spans="2:12" s="77" customFormat="1" ht="25.5" x14ac:dyDescent="0.25">
      <c r="B101" s="20"/>
      <c r="C101" s="20"/>
      <c r="D101" s="20">
        <v>372</v>
      </c>
      <c r="E101" s="20"/>
      <c r="F101" s="68" t="s">
        <v>124</v>
      </c>
      <c r="G101" s="69">
        <f>G102</f>
        <v>0</v>
      </c>
      <c r="H101" s="69">
        <f>H102</f>
        <v>0</v>
      </c>
      <c r="I101" s="69"/>
      <c r="J101" s="76">
        <v>0</v>
      </c>
      <c r="K101" s="98" t="e">
        <f t="shared" si="3"/>
        <v>#DIV/0!</v>
      </c>
      <c r="L101" s="62" t="e">
        <f t="shared" si="4"/>
        <v>#DIV/0!</v>
      </c>
    </row>
    <row r="102" spans="2:12" s="77" customFormat="1" x14ac:dyDescent="0.25">
      <c r="B102" s="20"/>
      <c r="C102" s="20"/>
      <c r="D102" s="20"/>
      <c r="E102" s="9">
        <v>3721</v>
      </c>
      <c r="F102" s="26" t="s">
        <v>125</v>
      </c>
      <c r="G102" s="61"/>
      <c r="H102" s="61"/>
      <c r="I102" s="69"/>
      <c r="J102" s="76"/>
      <c r="K102" s="98" t="e">
        <f t="shared" si="3"/>
        <v>#DIV/0!</v>
      </c>
      <c r="L102" s="62" t="e">
        <f t="shared" si="4"/>
        <v>#DIV/0!</v>
      </c>
    </row>
    <row r="103" spans="2:12" x14ac:dyDescent="0.25">
      <c r="B103" s="11">
        <v>4</v>
      </c>
      <c r="C103" s="12"/>
      <c r="D103" s="12"/>
      <c r="E103" s="12"/>
      <c r="F103" s="18" t="s">
        <v>6</v>
      </c>
      <c r="G103" s="69">
        <f>G109+G120+G118</f>
        <v>18616.63</v>
      </c>
      <c r="H103" s="69">
        <f>H104+H109+H120+H123</f>
        <v>28547</v>
      </c>
      <c r="I103" s="61"/>
      <c r="J103" s="76">
        <f>J104+J109+J120+J123</f>
        <v>28413</v>
      </c>
      <c r="K103" s="98">
        <f t="shared" si="3"/>
        <v>152.62160767013148</v>
      </c>
      <c r="L103" s="62" t="e">
        <f t="shared" si="4"/>
        <v>#DIV/0!</v>
      </c>
    </row>
    <row r="104" spans="2:12" ht="25.5" x14ac:dyDescent="0.25">
      <c r="B104" s="11"/>
      <c r="C104" s="12">
        <v>41</v>
      </c>
      <c r="D104" s="12"/>
      <c r="E104" s="12"/>
      <c r="F104" s="18" t="s">
        <v>137</v>
      </c>
      <c r="G104" s="69">
        <v>0</v>
      </c>
      <c r="H104" s="69">
        <f>H105+H107</f>
        <v>0</v>
      </c>
      <c r="I104" s="61"/>
      <c r="J104" s="70">
        <f>J105</f>
        <v>0</v>
      </c>
      <c r="K104" s="98" t="e">
        <f t="shared" si="3"/>
        <v>#DIV/0!</v>
      </c>
      <c r="L104" s="62" t="e">
        <f t="shared" si="4"/>
        <v>#DIV/0!</v>
      </c>
    </row>
    <row r="105" spans="2:12" x14ac:dyDescent="0.25">
      <c r="B105" s="11"/>
      <c r="C105" s="12"/>
      <c r="D105" s="12">
        <v>411</v>
      </c>
      <c r="E105" s="12"/>
      <c r="F105" s="18" t="s">
        <v>138</v>
      </c>
      <c r="G105" s="69">
        <v>0</v>
      </c>
      <c r="H105" s="69">
        <f>H106</f>
        <v>0</v>
      </c>
      <c r="I105" s="61"/>
      <c r="J105" s="70">
        <f>J106</f>
        <v>0</v>
      </c>
      <c r="K105" s="98" t="e">
        <f t="shared" si="3"/>
        <v>#DIV/0!</v>
      </c>
      <c r="L105" s="62" t="e">
        <f t="shared" si="4"/>
        <v>#DIV/0!</v>
      </c>
    </row>
    <row r="106" spans="2:12" s="74" customFormat="1" x14ac:dyDescent="0.25">
      <c r="B106" s="14"/>
      <c r="C106" s="80"/>
      <c r="D106" s="80"/>
      <c r="E106" s="80">
        <v>4111</v>
      </c>
      <c r="F106" s="19" t="s">
        <v>139</v>
      </c>
      <c r="G106" s="61"/>
      <c r="H106" s="61"/>
      <c r="I106" s="61"/>
      <c r="J106" s="73"/>
      <c r="K106" s="98" t="e">
        <f t="shared" si="3"/>
        <v>#DIV/0!</v>
      </c>
      <c r="L106" s="62" t="e">
        <f t="shared" si="4"/>
        <v>#DIV/0!</v>
      </c>
    </row>
    <row r="107" spans="2:12" x14ac:dyDescent="0.25">
      <c r="B107" s="11"/>
      <c r="C107" s="12"/>
      <c r="D107" s="12">
        <v>412</v>
      </c>
      <c r="E107" s="12"/>
      <c r="F107" s="18" t="s">
        <v>140</v>
      </c>
      <c r="G107" s="69">
        <v>0</v>
      </c>
      <c r="H107" s="69">
        <f>H108</f>
        <v>0</v>
      </c>
      <c r="I107" s="61"/>
      <c r="J107" s="62">
        <v>0</v>
      </c>
      <c r="K107" s="98" t="e">
        <f t="shared" si="3"/>
        <v>#DIV/0!</v>
      </c>
      <c r="L107" s="62" t="e">
        <f t="shared" si="4"/>
        <v>#DIV/0!</v>
      </c>
    </row>
    <row r="108" spans="2:12" s="74" customFormat="1" x14ac:dyDescent="0.25">
      <c r="B108" s="14"/>
      <c r="C108" s="80"/>
      <c r="D108" s="80"/>
      <c r="E108" s="80">
        <v>4123</v>
      </c>
      <c r="F108" s="19" t="s">
        <v>141</v>
      </c>
      <c r="G108" s="61"/>
      <c r="H108" s="61"/>
      <c r="I108" s="61"/>
      <c r="J108" s="73"/>
      <c r="K108" s="98" t="e">
        <f t="shared" si="3"/>
        <v>#DIV/0!</v>
      </c>
      <c r="L108" s="62" t="e">
        <f t="shared" si="4"/>
        <v>#DIV/0!</v>
      </c>
    </row>
    <row r="109" spans="2:12" ht="25.5" x14ac:dyDescent="0.25">
      <c r="B109" s="11"/>
      <c r="C109" s="12">
        <v>42</v>
      </c>
      <c r="D109" s="12"/>
      <c r="E109" s="12"/>
      <c r="F109" s="18" t="s">
        <v>126</v>
      </c>
      <c r="G109" s="69">
        <f>G110+G116</f>
        <v>16202.66</v>
      </c>
      <c r="H109" s="69">
        <f>H110+H116+H118</f>
        <v>25893</v>
      </c>
      <c r="I109" s="61"/>
      <c r="J109" s="70">
        <f>J110+J116+J118</f>
        <v>25759</v>
      </c>
      <c r="K109" s="98">
        <f t="shared" si="3"/>
        <v>158.98006870476823</v>
      </c>
      <c r="L109" s="62" t="e">
        <f t="shared" si="4"/>
        <v>#DIV/0!</v>
      </c>
    </row>
    <row r="110" spans="2:12" s="71" customFormat="1" x14ac:dyDescent="0.25">
      <c r="B110" s="11"/>
      <c r="C110" s="12"/>
      <c r="D110" s="12">
        <v>422</v>
      </c>
      <c r="E110" s="12"/>
      <c r="F110" s="18" t="s">
        <v>127</v>
      </c>
      <c r="G110" s="69">
        <f>SUM(G111:G115)</f>
        <v>16187.4</v>
      </c>
      <c r="H110" s="69">
        <f>SUM(H111:H115)</f>
        <v>23393</v>
      </c>
      <c r="I110" s="69"/>
      <c r="J110" s="70">
        <f>SUM(J111:J115)</f>
        <v>23277</v>
      </c>
      <c r="K110" s="98">
        <f t="shared" si="3"/>
        <v>143.79702731754327</v>
      </c>
      <c r="L110" s="62" t="e">
        <f t="shared" si="4"/>
        <v>#DIV/0!</v>
      </c>
    </row>
    <row r="111" spans="2:12" s="74" customFormat="1" x14ac:dyDescent="0.25">
      <c r="B111" s="14"/>
      <c r="C111" s="80"/>
      <c r="D111" s="80"/>
      <c r="E111" s="80">
        <v>4221</v>
      </c>
      <c r="F111" s="19" t="s">
        <v>128</v>
      </c>
      <c r="G111" s="61">
        <v>12807.62</v>
      </c>
      <c r="H111" s="61">
        <v>17204</v>
      </c>
      <c r="I111" s="61"/>
      <c r="J111" s="73">
        <v>17132</v>
      </c>
      <c r="K111" s="98">
        <f t="shared" si="3"/>
        <v>133.76411854817678</v>
      </c>
      <c r="L111" s="62" t="e">
        <f t="shared" si="4"/>
        <v>#DIV/0!</v>
      </c>
    </row>
    <row r="112" spans="2:12" s="74" customFormat="1" x14ac:dyDescent="0.25">
      <c r="B112" s="14"/>
      <c r="C112" s="80"/>
      <c r="D112" s="80"/>
      <c r="E112" s="80">
        <v>4222</v>
      </c>
      <c r="F112" s="19" t="s">
        <v>142</v>
      </c>
      <c r="G112" s="61">
        <v>2522.13</v>
      </c>
      <c r="H112" s="61">
        <v>1170</v>
      </c>
      <c r="I112" s="61"/>
      <c r="J112" s="73">
        <v>1168</v>
      </c>
      <c r="K112" s="98">
        <f t="shared" si="3"/>
        <v>46.310063319495818</v>
      </c>
      <c r="L112" s="62" t="e">
        <f t="shared" si="4"/>
        <v>#DIV/0!</v>
      </c>
    </row>
    <row r="113" spans="2:12" s="74" customFormat="1" x14ac:dyDescent="0.25">
      <c r="B113" s="14"/>
      <c r="C113" s="80"/>
      <c r="D113" s="80"/>
      <c r="E113" s="80">
        <v>4223</v>
      </c>
      <c r="F113" s="19" t="s">
        <v>129</v>
      </c>
      <c r="G113" s="61">
        <v>857.65</v>
      </c>
      <c r="H113" s="61">
        <v>3240</v>
      </c>
      <c r="I113" s="61"/>
      <c r="J113" s="73">
        <v>3198</v>
      </c>
      <c r="K113" s="98">
        <f t="shared" si="3"/>
        <v>372.87937970034397</v>
      </c>
      <c r="L113" s="62" t="e">
        <f t="shared" si="4"/>
        <v>#DIV/0!</v>
      </c>
    </row>
    <row r="114" spans="2:12" s="74" customFormat="1" x14ac:dyDescent="0.25">
      <c r="B114" s="14"/>
      <c r="C114" s="80"/>
      <c r="D114" s="80"/>
      <c r="E114" s="80">
        <v>4225</v>
      </c>
      <c r="F114" s="19" t="s">
        <v>130</v>
      </c>
      <c r="G114" s="61"/>
      <c r="H114" s="61"/>
      <c r="I114" s="61"/>
      <c r="J114" s="73"/>
      <c r="K114" s="98" t="e">
        <f t="shared" ref="K114:K127" si="5">J114/G114*100</f>
        <v>#DIV/0!</v>
      </c>
      <c r="L114" s="62" t="e">
        <f t="shared" ref="L114:L127" si="6">J114/I114*100</f>
        <v>#DIV/0!</v>
      </c>
    </row>
    <row r="115" spans="2:12" s="74" customFormat="1" x14ac:dyDescent="0.25">
      <c r="B115" s="14"/>
      <c r="C115" s="80"/>
      <c r="D115" s="80"/>
      <c r="E115" s="80">
        <v>4227</v>
      </c>
      <c r="F115" s="19" t="s">
        <v>131</v>
      </c>
      <c r="G115" s="61"/>
      <c r="H115" s="61">
        <v>1779</v>
      </c>
      <c r="I115" s="61"/>
      <c r="J115" s="73">
        <v>1779</v>
      </c>
      <c r="K115" s="98" t="e">
        <f t="shared" si="5"/>
        <v>#DIV/0!</v>
      </c>
      <c r="L115" s="62" t="e">
        <f t="shared" si="6"/>
        <v>#DIV/0!</v>
      </c>
    </row>
    <row r="116" spans="2:12" s="71" customFormat="1" ht="25.5" x14ac:dyDescent="0.25">
      <c r="B116" s="11"/>
      <c r="C116" s="12"/>
      <c r="D116" s="12">
        <v>424</v>
      </c>
      <c r="E116" s="12"/>
      <c r="F116" s="18" t="s">
        <v>143</v>
      </c>
      <c r="G116" s="69">
        <f>G117</f>
        <v>15.26</v>
      </c>
      <c r="H116" s="69">
        <f>H117</f>
        <v>0</v>
      </c>
      <c r="I116" s="69"/>
      <c r="J116" s="70">
        <f>J117</f>
        <v>0</v>
      </c>
      <c r="K116" s="98">
        <f t="shared" si="5"/>
        <v>0</v>
      </c>
      <c r="L116" s="62" t="e">
        <f t="shared" si="6"/>
        <v>#DIV/0!</v>
      </c>
    </row>
    <row r="117" spans="2:12" s="74" customFormat="1" x14ac:dyDescent="0.25">
      <c r="B117" s="14"/>
      <c r="C117" s="80"/>
      <c r="D117" s="80"/>
      <c r="E117" s="80">
        <v>4241</v>
      </c>
      <c r="F117" s="19" t="s">
        <v>144</v>
      </c>
      <c r="G117" s="61">
        <v>15.26</v>
      </c>
      <c r="H117" s="61"/>
      <c r="I117" s="61"/>
      <c r="J117" s="73"/>
      <c r="K117" s="98">
        <f t="shared" si="5"/>
        <v>0</v>
      </c>
      <c r="L117" s="62" t="e">
        <f t="shared" si="6"/>
        <v>#DIV/0!</v>
      </c>
    </row>
    <row r="118" spans="2:12" s="71" customFormat="1" x14ac:dyDescent="0.25">
      <c r="B118" s="11"/>
      <c r="C118" s="12"/>
      <c r="D118" s="12">
        <v>426</v>
      </c>
      <c r="E118" s="12"/>
      <c r="F118" s="18" t="s">
        <v>145</v>
      </c>
      <c r="G118" s="69">
        <f>G119</f>
        <v>2148.52</v>
      </c>
      <c r="H118" s="69">
        <f>H119</f>
        <v>2500</v>
      </c>
      <c r="I118" s="69"/>
      <c r="J118" s="70">
        <f>J119</f>
        <v>2482</v>
      </c>
      <c r="K118" s="98">
        <f t="shared" si="5"/>
        <v>115.52138216074322</v>
      </c>
      <c r="L118" s="62" t="e">
        <f t="shared" si="6"/>
        <v>#DIV/0!</v>
      </c>
    </row>
    <row r="119" spans="2:12" s="74" customFormat="1" x14ac:dyDescent="0.25">
      <c r="B119" s="14"/>
      <c r="C119" s="80"/>
      <c r="D119" s="80"/>
      <c r="E119" s="80">
        <v>4262</v>
      </c>
      <c r="F119" s="19" t="s">
        <v>146</v>
      </c>
      <c r="G119" s="61">
        <v>2148.52</v>
      </c>
      <c r="H119" s="61">
        <v>2500</v>
      </c>
      <c r="I119" s="61"/>
      <c r="J119" s="73">
        <v>2482</v>
      </c>
      <c r="K119" s="98">
        <f t="shared" si="5"/>
        <v>115.52138216074322</v>
      </c>
      <c r="L119" s="62" t="e">
        <f t="shared" si="6"/>
        <v>#DIV/0!</v>
      </c>
    </row>
    <row r="120" spans="2:12" s="71" customFormat="1" ht="27" customHeight="1" x14ac:dyDescent="0.25">
      <c r="B120" s="8"/>
      <c r="C120" s="8">
        <v>43</v>
      </c>
      <c r="D120" s="8"/>
      <c r="E120" s="8"/>
      <c r="F120" s="18" t="s">
        <v>132</v>
      </c>
      <c r="G120" s="69">
        <f>G121</f>
        <v>265.45</v>
      </c>
      <c r="H120" s="69">
        <f>H121</f>
        <v>2654</v>
      </c>
      <c r="I120" s="81"/>
      <c r="J120" s="70">
        <f>J121</f>
        <v>2654</v>
      </c>
      <c r="K120" s="98">
        <f t="shared" si="5"/>
        <v>999.81164061028448</v>
      </c>
      <c r="L120" s="62" t="e">
        <f t="shared" si="6"/>
        <v>#DIV/0!</v>
      </c>
    </row>
    <row r="121" spans="2:12" s="71" customFormat="1" x14ac:dyDescent="0.25">
      <c r="B121" s="8"/>
      <c r="C121" s="8"/>
      <c r="D121" s="20">
        <v>431</v>
      </c>
      <c r="E121" s="20"/>
      <c r="F121" s="20" t="s">
        <v>133</v>
      </c>
      <c r="G121" s="69">
        <f>G122</f>
        <v>265.45</v>
      </c>
      <c r="H121" s="69">
        <f>H122</f>
        <v>2654</v>
      </c>
      <c r="I121" s="81"/>
      <c r="J121" s="70">
        <f>J122</f>
        <v>2654</v>
      </c>
      <c r="K121" s="98">
        <f t="shared" si="5"/>
        <v>999.81164061028448</v>
      </c>
      <c r="L121" s="62" t="e">
        <f t="shared" si="6"/>
        <v>#DIV/0!</v>
      </c>
    </row>
    <row r="122" spans="2:12" s="71" customFormat="1" ht="42.75" customHeight="1" x14ac:dyDescent="0.25">
      <c r="B122" s="8"/>
      <c r="C122" s="8"/>
      <c r="D122" s="9"/>
      <c r="E122" s="9">
        <v>4312</v>
      </c>
      <c r="F122" s="75" t="s">
        <v>134</v>
      </c>
      <c r="G122" s="61">
        <v>265.45</v>
      </c>
      <c r="H122" s="61">
        <v>2654</v>
      </c>
      <c r="I122" s="81"/>
      <c r="J122" s="73">
        <v>2654</v>
      </c>
      <c r="K122" s="98">
        <f t="shared" si="5"/>
        <v>999.81164061028448</v>
      </c>
      <c r="L122" s="62" t="e">
        <f t="shared" si="6"/>
        <v>#DIV/0!</v>
      </c>
    </row>
    <row r="123" spans="2:12" s="71" customFormat="1" ht="35.25" customHeight="1" x14ac:dyDescent="0.25">
      <c r="B123" s="8"/>
      <c r="C123" s="8">
        <v>45</v>
      </c>
      <c r="D123" s="9"/>
      <c r="E123" s="9"/>
      <c r="F123" s="86" t="s">
        <v>147</v>
      </c>
      <c r="G123" s="69">
        <v>0</v>
      </c>
      <c r="H123" s="69">
        <f>H124+H126</f>
        <v>0</v>
      </c>
      <c r="I123" s="81"/>
      <c r="J123" s="70">
        <f>J124</f>
        <v>0</v>
      </c>
      <c r="K123" s="98" t="e">
        <f t="shared" si="5"/>
        <v>#DIV/0!</v>
      </c>
      <c r="L123" s="62" t="e">
        <f t="shared" si="6"/>
        <v>#DIV/0!</v>
      </c>
    </row>
    <row r="124" spans="2:12" s="71" customFormat="1" x14ac:dyDescent="0.25">
      <c r="B124" s="8"/>
      <c r="C124" s="8"/>
      <c r="D124" s="20">
        <v>451</v>
      </c>
      <c r="E124" s="20"/>
      <c r="F124" s="20" t="s">
        <v>148</v>
      </c>
      <c r="G124" s="69">
        <v>0</v>
      </c>
      <c r="H124" s="69">
        <f>H125</f>
        <v>0</v>
      </c>
      <c r="I124" s="81"/>
      <c r="J124" s="70">
        <f>J125</f>
        <v>0</v>
      </c>
      <c r="K124" s="98" t="e">
        <f t="shared" si="5"/>
        <v>#DIV/0!</v>
      </c>
      <c r="L124" s="62" t="e">
        <f t="shared" si="6"/>
        <v>#DIV/0!</v>
      </c>
    </row>
    <row r="125" spans="2:12" s="71" customFormat="1" x14ac:dyDescent="0.25">
      <c r="B125" s="8"/>
      <c r="C125" s="8"/>
      <c r="D125" s="20"/>
      <c r="E125" s="26">
        <v>4511</v>
      </c>
      <c r="F125" s="75" t="s">
        <v>148</v>
      </c>
      <c r="G125" s="69"/>
      <c r="H125" s="61"/>
      <c r="I125" s="65"/>
      <c r="J125" s="73"/>
      <c r="K125" s="98" t="e">
        <f t="shared" si="5"/>
        <v>#DIV/0!</v>
      </c>
      <c r="L125" s="62" t="e">
        <f t="shared" si="6"/>
        <v>#DIV/0!</v>
      </c>
    </row>
    <row r="126" spans="2:12" s="71" customFormat="1" x14ac:dyDescent="0.25">
      <c r="B126" s="8"/>
      <c r="C126" s="8"/>
      <c r="D126" s="20">
        <v>452</v>
      </c>
      <c r="E126" s="20"/>
      <c r="F126" s="20" t="s">
        <v>149</v>
      </c>
      <c r="G126" s="69">
        <v>0</v>
      </c>
      <c r="H126" s="69">
        <f>H127</f>
        <v>0</v>
      </c>
      <c r="I126" s="81"/>
      <c r="J126" s="70">
        <v>0</v>
      </c>
      <c r="K126" s="98" t="e">
        <f t="shared" si="5"/>
        <v>#DIV/0!</v>
      </c>
      <c r="L126" s="62" t="e">
        <f t="shared" si="6"/>
        <v>#DIV/0!</v>
      </c>
    </row>
    <row r="127" spans="2:12" s="85" customFormat="1" ht="18" customHeight="1" x14ac:dyDescent="0.25">
      <c r="B127" s="13"/>
      <c r="C127" s="13" t="s">
        <v>12</v>
      </c>
      <c r="D127" s="26"/>
      <c r="E127" s="26">
        <v>4521</v>
      </c>
      <c r="F127" s="75" t="s">
        <v>149</v>
      </c>
      <c r="G127" s="83"/>
      <c r="H127" s="83"/>
      <c r="I127" s="65"/>
      <c r="J127" s="84"/>
      <c r="K127" s="98" t="e">
        <f t="shared" si="5"/>
        <v>#DIV/0!</v>
      </c>
      <c r="L127" s="62" t="e">
        <f t="shared" si="6"/>
        <v>#DIV/0!</v>
      </c>
    </row>
    <row r="130" spans="2:12" ht="15" customHeight="1" x14ac:dyDescent="0.25">
      <c r="B130" s="35"/>
      <c r="C130" s="35"/>
      <c r="D130" s="35"/>
      <c r="E130" s="35"/>
      <c r="F130" s="35"/>
      <c r="G130" s="66"/>
      <c r="H130" s="66"/>
      <c r="I130" s="66"/>
      <c r="J130" s="66"/>
      <c r="K130" s="66"/>
      <c r="L130" s="66"/>
    </row>
    <row r="131" spans="2:12" x14ac:dyDescent="0.25">
      <c r="B131" s="35"/>
      <c r="C131" s="35"/>
      <c r="D131" s="35"/>
      <c r="E131" s="35"/>
      <c r="F131" s="35"/>
      <c r="G131" s="66"/>
      <c r="H131" s="66"/>
      <c r="I131" s="66"/>
      <c r="J131" s="66"/>
      <c r="K131" s="66"/>
      <c r="L131" s="66"/>
    </row>
    <row r="132" spans="2:12" ht="4.5" customHeight="1" x14ac:dyDescent="0.25">
      <c r="B132" s="35"/>
      <c r="C132" s="35"/>
      <c r="D132" s="35"/>
      <c r="E132" s="35"/>
      <c r="F132" s="35"/>
      <c r="G132" s="66"/>
      <c r="H132" s="66"/>
      <c r="I132" s="66"/>
      <c r="J132" s="66"/>
      <c r="K132" s="66"/>
      <c r="L132" s="66"/>
    </row>
  </sheetData>
  <mergeCells count="7">
    <mergeCell ref="B2:L2"/>
    <mergeCell ref="B4:L4"/>
    <mergeCell ref="B6:L6"/>
    <mergeCell ref="B48:F48"/>
    <mergeCell ref="B9:F9"/>
    <mergeCell ref="B47:F47"/>
    <mergeCell ref="B8:F8"/>
  </mergeCells>
  <pageMargins left="0.7" right="0.7" top="0.75" bottom="0.75" header="0.3" footer="0.3"/>
  <pageSetup paperSize="9" scale="80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H13"/>
  <sheetViews>
    <sheetView workbookViewId="0">
      <selection activeCell="F9" sqref="F9"/>
    </sheetView>
  </sheetViews>
  <sheetFormatPr defaultRowHeight="15" x14ac:dyDescent="0.25"/>
  <cols>
    <col min="2" max="2" width="37.7109375" customWidth="1"/>
    <col min="3" max="6" width="25.28515625" customWidth="1"/>
    <col min="7" max="8" width="15.7109375" customWidth="1"/>
  </cols>
  <sheetData>
    <row r="1" spans="2:8" ht="18" x14ac:dyDescent="0.25">
      <c r="B1" s="17"/>
      <c r="C1" s="17"/>
      <c r="D1" s="17"/>
      <c r="E1" s="17"/>
      <c r="F1" s="4"/>
      <c r="G1" s="4"/>
      <c r="H1" s="4"/>
    </row>
    <row r="2" spans="2:8" ht="15.75" customHeight="1" x14ac:dyDescent="0.25">
      <c r="B2" s="168" t="s">
        <v>36</v>
      </c>
      <c r="C2" s="168"/>
      <c r="D2" s="168"/>
      <c r="E2" s="168"/>
      <c r="F2" s="168"/>
      <c r="G2" s="168"/>
      <c r="H2" s="168"/>
    </row>
    <row r="3" spans="2:8" ht="18" x14ac:dyDescent="0.25">
      <c r="B3" s="17"/>
      <c r="C3" s="17"/>
      <c r="D3" s="17"/>
      <c r="E3" s="17"/>
      <c r="F3" s="4"/>
      <c r="G3" s="4"/>
      <c r="H3" s="4"/>
    </row>
    <row r="4" spans="2:8" ht="25.5" x14ac:dyDescent="0.25">
      <c r="B4" s="41" t="s">
        <v>7</v>
      </c>
      <c r="C4" s="41" t="s">
        <v>185</v>
      </c>
      <c r="D4" s="41" t="s">
        <v>44</v>
      </c>
      <c r="E4" s="41" t="s">
        <v>41</v>
      </c>
      <c r="F4" s="41" t="s">
        <v>182</v>
      </c>
      <c r="G4" s="41" t="s">
        <v>19</v>
      </c>
      <c r="H4" s="41" t="s">
        <v>42</v>
      </c>
    </row>
    <row r="5" spans="2:8" x14ac:dyDescent="0.25">
      <c r="B5" s="43">
        <v>1</v>
      </c>
      <c r="C5" s="43">
        <v>2</v>
      </c>
      <c r="D5" s="43">
        <v>3</v>
      </c>
      <c r="E5" s="43">
        <v>4</v>
      </c>
      <c r="F5" s="43">
        <v>5</v>
      </c>
      <c r="G5" s="43" t="s">
        <v>32</v>
      </c>
      <c r="H5" s="43" t="s">
        <v>33</v>
      </c>
    </row>
    <row r="6" spans="2:8" x14ac:dyDescent="0.25">
      <c r="B6" s="8" t="s">
        <v>39</v>
      </c>
      <c r="C6" s="69">
        <f>C7</f>
        <v>563161.86</v>
      </c>
      <c r="D6" s="69">
        <f>D7</f>
        <v>664218</v>
      </c>
      <c r="E6" s="61"/>
      <c r="F6" s="70">
        <f>F7</f>
        <v>641156</v>
      </c>
      <c r="G6" s="70">
        <f t="shared" ref="G6:G9" si="0">F6/C6*100</f>
        <v>113.84932921416234</v>
      </c>
      <c r="H6" s="62" t="e">
        <f>F6/E6*100</f>
        <v>#DIV/0!</v>
      </c>
    </row>
    <row r="7" spans="2:8" x14ac:dyDescent="0.25">
      <c r="B7" s="8" t="s">
        <v>157</v>
      </c>
      <c r="C7" s="69">
        <f>C8</f>
        <v>563161.86</v>
      </c>
      <c r="D7" s="69">
        <f>D8</f>
        <v>664218</v>
      </c>
      <c r="E7" s="65"/>
      <c r="F7" s="70">
        <f>F8</f>
        <v>641156</v>
      </c>
      <c r="G7" s="70">
        <f t="shared" si="0"/>
        <v>113.84932921416234</v>
      </c>
      <c r="H7" s="62" t="e">
        <f t="shared" ref="H7:H9" si="1">F7/E7*100</f>
        <v>#DIV/0!</v>
      </c>
    </row>
    <row r="8" spans="2:8" x14ac:dyDescent="0.25">
      <c r="B8" s="15" t="s">
        <v>158</v>
      </c>
      <c r="C8" s="61">
        <v>563161.86</v>
      </c>
      <c r="D8" s="61">
        <v>664218</v>
      </c>
      <c r="E8" s="65"/>
      <c r="F8" s="62">
        <v>641156</v>
      </c>
      <c r="G8" s="62">
        <f t="shared" si="0"/>
        <v>113.84932921416234</v>
      </c>
      <c r="H8" s="62" t="e">
        <f t="shared" si="1"/>
        <v>#DIV/0!</v>
      </c>
    </row>
    <row r="9" spans="2:8" x14ac:dyDescent="0.25">
      <c r="B9" s="13" t="s">
        <v>12</v>
      </c>
      <c r="C9" s="61"/>
      <c r="D9" s="61"/>
      <c r="E9" s="65"/>
      <c r="F9" s="62"/>
      <c r="G9" s="62" t="e">
        <f t="shared" si="0"/>
        <v>#DIV/0!</v>
      </c>
      <c r="H9" s="62" t="e">
        <f t="shared" si="1"/>
        <v>#DIV/0!</v>
      </c>
    </row>
    <row r="10" spans="2:8" x14ac:dyDescent="0.25">
      <c r="C10" s="67"/>
      <c r="D10" s="67"/>
      <c r="E10" s="67"/>
      <c r="F10" s="67"/>
      <c r="G10" s="67"/>
      <c r="H10" s="67"/>
    </row>
    <row r="11" spans="2:8" x14ac:dyDescent="0.25">
      <c r="B11" s="35"/>
      <c r="C11" s="35"/>
      <c r="D11" s="35"/>
      <c r="E11" s="35"/>
      <c r="F11" s="35"/>
      <c r="G11" s="35"/>
      <c r="H11" s="35"/>
    </row>
    <row r="12" spans="2:8" x14ac:dyDescent="0.25">
      <c r="B12" s="35"/>
      <c r="C12" s="35"/>
      <c r="D12" s="35"/>
      <c r="E12" s="35"/>
      <c r="F12" s="35"/>
      <c r="G12" s="35"/>
      <c r="H12" s="35"/>
    </row>
    <row r="13" spans="2:8" x14ac:dyDescent="0.25">
      <c r="B13" s="35"/>
      <c r="C13" s="35"/>
      <c r="D13" s="35"/>
      <c r="E13" s="35"/>
      <c r="F13" s="35"/>
      <c r="G13" s="35"/>
      <c r="H13" s="35"/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J151"/>
  <sheetViews>
    <sheetView topLeftCell="A118" zoomScaleNormal="100" workbookViewId="0">
      <selection activeCell="B127" sqref="B127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24.42578125" customWidth="1"/>
    <col min="5" max="5" width="41.7109375" customWidth="1"/>
    <col min="6" max="8" width="24.28515625" customWidth="1"/>
    <col min="9" max="9" width="15.7109375" customWidth="1"/>
    <col min="10" max="10" width="24.28515625" customWidth="1"/>
  </cols>
  <sheetData>
    <row r="1" spans="2:10" ht="18" x14ac:dyDescent="0.25">
      <c r="B1" s="3"/>
      <c r="C1" s="3"/>
      <c r="D1" s="3"/>
      <c r="E1" s="3"/>
      <c r="F1" s="3"/>
      <c r="G1" s="3"/>
      <c r="H1" s="3"/>
      <c r="I1" s="4"/>
      <c r="J1" s="4"/>
    </row>
    <row r="2" spans="2:10" ht="18" customHeight="1" x14ac:dyDescent="0.25">
      <c r="B2" s="168" t="s">
        <v>8</v>
      </c>
      <c r="C2" s="168"/>
      <c r="D2" s="168"/>
      <c r="E2" s="168"/>
      <c r="F2" s="168"/>
      <c r="G2" s="168"/>
      <c r="H2" s="168"/>
      <c r="I2" s="168"/>
      <c r="J2" s="27"/>
    </row>
    <row r="3" spans="2:10" ht="18" x14ac:dyDescent="0.25">
      <c r="B3" s="3"/>
      <c r="C3" s="3"/>
      <c r="D3" s="3"/>
      <c r="E3" s="3"/>
      <c r="F3" s="3"/>
      <c r="G3" s="3"/>
      <c r="H3" s="3"/>
      <c r="I3" s="4"/>
      <c r="J3" s="4"/>
    </row>
    <row r="4" spans="2:10" ht="15.75" x14ac:dyDescent="0.25">
      <c r="B4" s="202" t="s">
        <v>48</v>
      </c>
      <c r="C4" s="202"/>
      <c r="D4" s="202"/>
      <c r="E4" s="202"/>
      <c r="F4" s="202"/>
      <c r="G4" s="202"/>
      <c r="H4" s="202"/>
      <c r="I4" s="202"/>
    </row>
    <row r="5" spans="2:10" ht="18" x14ac:dyDescent="0.25">
      <c r="B5" s="17"/>
      <c r="C5" s="17"/>
      <c r="D5" s="17"/>
      <c r="E5" s="17"/>
      <c r="F5" s="17"/>
      <c r="G5" s="17"/>
      <c r="H5" s="17"/>
      <c r="I5" s="4"/>
    </row>
    <row r="6" spans="2:10" ht="25.5" x14ac:dyDescent="0.25">
      <c r="B6" s="184" t="s">
        <v>7</v>
      </c>
      <c r="C6" s="185"/>
      <c r="D6" s="185"/>
      <c r="E6" s="186"/>
      <c r="F6" s="41" t="s">
        <v>44</v>
      </c>
      <c r="G6" s="41" t="s">
        <v>41</v>
      </c>
      <c r="H6" s="41" t="s">
        <v>182</v>
      </c>
      <c r="I6" s="41" t="s">
        <v>42</v>
      </c>
    </row>
    <row r="7" spans="2:10" s="44" customFormat="1" ht="11.25" x14ac:dyDescent="0.2">
      <c r="B7" s="181">
        <v>1</v>
      </c>
      <c r="C7" s="182"/>
      <c r="D7" s="182"/>
      <c r="E7" s="183"/>
      <c r="F7" s="43">
        <v>2</v>
      </c>
      <c r="G7" s="43">
        <v>3</v>
      </c>
      <c r="H7" s="43">
        <v>4</v>
      </c>
      <c r="I7" s="43" t="s">
        <v>37</v>
      </c>
    </row>
    <row r="8" spans="2:10" ht="24.95" customHeight="1" x14ac:dyDescent="0.25">
      <c r="B8" s="203">
        <v>32</v>
      </c>
      <c r="C8" s="204"/>
      <c r="D8" s="205"/>
      <c r="E8" s="127" t="s">
        <v>186</v>
      </c>
      <c r="F8" s="128">
        <f>F9+F90+F127+F141</f>
        <v>664217.96</v>
      </c>
      <c r="G8" s="128">
        <f t="shared" ref="G8:H8" si="0">G9+G90+G127+G141</f>
        <v>0</v>
      </c>
      <c r="H8" s="128">
        <f t="shared" si="0"/>
        <v>641156</v>
      </c>
      <c r="I8" s="99" t="e">
        <f>H9/G9*100</f>
        <v>#DIV/0!</v>
      </c>
    </row>
    <row r="9" spans="2:10" ht="24.95" customHeight="1" x14ac:dyDescent="0.25">
      <c r="B9" s="187">
        <v>11</v>
      </c>
      <c r="C9" s="188"/>
      <c r="D9" s="189"/>
      <c r="E9" s="109" t="s">
        <v>159</v>
      </c>
      <c r="F9" s="110">
        <f>F10+F59</f>
        <v>619409.77999999991</v>
      </c>
      <c r="G9" s="110">
        <f t="shared" ref="G9:H9" si="1">G10+G59</f>
        <v>0</v>
      </c>
      <c r="H9" s="110">
        <f t="shared" si="1"/>
        <v>596285</v>
      </c>
      <c r="I9" s="99" t="e">
        <f>#REF!/#REF!*100</f>
        <v>#REF!</v>
      </c>
    </row>
    <row r="10" spans="2:10" ht="22.5" customHeight="1" x14ac:dyDescent="0.25">
      <c r="B10" s="190" t="s">
        <v>188</v>
      </c>
      <c r="C10" s="191"/>
      <c r="D10" s="192"/>
      <c r="E10" s="124" t="s">
        <v>164</v>
      </c>
      <c r="F10" s="125">
        <f>F11</f>
        <v>593303.19999999995</v>
      </c>
      <c r="G10" s="125">
        <f t="shared" ref="G10:H10" si="2">G11</f>
        <v>0</v>
      </c>
      <c r="H10" s="125">
        <f t="shared" si="2"/>
        <v>570178</v>
      </c>
      <c r="I10" s="99">
        <f>H11/F10*100</f>
        <v>96.102296431234493</v>
      </c>
    </row>
    <row r="11" spans="2:10" s="71" customFormat="1" ht="20.100000000000001" customHeight="1" x14ac:dyDescent="0.25">
      <c r="B11" s="134"/>
      <c r="C11" s="101">
        <v>3</v>
      </c>
      <c r="D11" s="140"/>
      <c r="E11" s="129" t="s">
        <v>4</v>
      </c>
      <c r="F11" s="103">
        <f>F12+F21+F51</f>
        <v>593303.19999999995</v>
      </c>
      <c r="G11" s="103">
        <f>G12+G21+G51</f>
        <v>0</v>
      </c>
      <c r="H11" s="103">
        <f>H12+H21+H51</f>
        <v>570178</v>
      </c>
      <c r="I11" s="99">
        <f>H11/F11*100</f>
        <v>96.102296431234493</v>
      </c>
    </row>
    <row r="12" spans="2:10" ht="20.100000000000001" customHeight="1" x14ac:dyDescent="0.25">
      <c r="B12" s="135"/>
      <c r="C12" s="136"/>
      <c r="D12" s="137">
        <v>31</v>
      </c>
      <c r="E12" s="138" t="s">
        <v>5</v>
      </c>
      <c r="F12" s="139">
        <f>F13+F17+F19</f>
        <v>493165</v>
      </c>
      <c r="G12" s="139">
        <f>G13+G17+G19</f>
        <v>0</v>
      </c>
      <c r="H12" s="139">
        <f t="shared" ref="H12" si="3">H13+H17+H19</f>
        <v>481363</v>
      </c>
      <c r="I12" s="99">
        <f t="shared" ref="I12:I71" si="4">H12/F12*100</f>
        <v>97.606886133444178</v>
      </c>
    </row>
    <row r="13" spans="2:10" ht="20.100000000000001" customHeight="1" x14ac:dyDescent="0.25">
      <c r="B13" s="134"/>
      <c r="C13" s="101"/>
      <c r="D13" s="102">
        <v>311</v>
      </c>
      <c r="E13" s="129" t="s">
        <v>165</v>
      </c>
      <c r="F13" s="95">
        <f>SUM(F14:F16)</f>
        <v>402806</v>
      </c>
      <c r="G13" s="95">
        <f t="shared" ref="G13:H13" si="5">SUM(G14:G16)</f>
        <v>0</v>
      </c>
      <c r="H13" s="95">
        <f t="shared" si="5"/>
        <v>393195</v>
      </c>
      <c r="I13" s="99">
        <f t="shared" si="4"/>
        <v>97.61398787505648</v>
      </c>
    </row>
    <row r="14" spans="2:10" ht="20.100000000000001" customHeight="1" x14ac:dyDescent="0.25">
      <c r="B14" s="88"/>
      <c r="C14" s="89"/>
      <c r="D14" s="96">
        <v>3111</v>
      </c>
      <c r="E14" s="47" t="s">
        <v>29</v>
      </c>
      <c r="F14" s="90">
        <v>397450</v>
      </c>
      <c r="G14" s="61"/>
      <c r="H14" s="61">
        <v>387891</v>
      </c>
      <c r="I14" s="99">
        <f t="shared" si="4"/>
        <v>97.594917599698078</v>
      </c>
    </row>
    <row r="15" spans="2:10" ht="20.100000000000001" customHeight="1" x14ac:dyDescent="0.25">
      <c r="B15" s="88"/>
      <c r="C15" s="89"/>
      <c r="D15" s="96">
        <v>3113</v>
      </c>
      <c r="E15" s="47" t="s">
        <v>85</v>
      </c>
      <c r="F15" s="90">
        <v>0</v>
      </c>
      <c r="G15" s="61"/>
      <c r="H15" s="61">
        <v>96</v>
      </c>
      <c r="I15" s="99" t="e">
        <f t="shared" si="4"/>
        <v>#DIV/0!</v>
      </c>
    </row>
    <row r="16" spans="2:10" ht="20.100000000000001" customHeight="1" x14ac:dyDescent="0.25">
      <c r="B16" s="88"/>
      <c r="C16" s="89"/>
      <c r="D16" s="96">
        <v>3114</v>
      </c>
      <c r="E16" s="47" t="s">
        <v>86</v>
      </c>
      <c r="F16" s="90">
        <v>5356</v>
      </c>
      <c r="G16" s="61"/>
      <c r="H16" s="61">
        <v>5208</v>
      </c>
      <c r="I16" s="99">
        <f t="shared" si="4"/>
        <v>97.236743838685584</v>
      </c>
    </row>
    <row r="17" spans="2:9" ht="20.100000000000001" customHeight="1" x14ac:dyDescent="0.25">
      <c r="B17" s="134"/>
      <c r="C17" s="101"/>
      <c r="D17" s="102">
        <v>312</v>
      </c>
      <c r="E17" s="129" t="s">
        <v>87</v>
      </c>
      <c r="F17" s="95">
        <f>F18</f>
        <v>27050</v>
      </c>
      <c r="G17" s="95">
        <f t="shared" ref="G17:H17" si="6">G18</f>
        <v>0</v>
      </c>
      <c r="H17" s="95">
        <f t="shared" si="6"/>
        <v>26937</v>
      </c>
      <c r="I17" s="99">
        <f t="shared" si="4"/>
        <v>99.582255083179291</v>
      </c>
    </row>
    <row r="18" spans="2:9" ht="20.100000000000001" customHeight="1" x14ac:dyDescent="0.25">
      <c r="B18" s="88"/>
      <c r="C18" s="89"/>
      <c r="D18" s="96">
        <v>3121</v>
      </c>
      <c r="E18" s="47" t="s">
        <v>87</v>
      </c>
      <c r="F18" s="90">
        <v>27050</v>
      </c>
      <c r="G18" s="61"/>
      <c r="H18" s="61">
        <v>26937</v>
      </c>
      <c r="I18" s="99">
        <f t="shared" si="4"/>
        <v>99.582255083179291</v>
      </c>
    </row>
    <row r="19" spans="2:9" ht="20.100000000000001" customHeight="1" x14ac:dyDescent="0.25">
      <c r="B19" s="134"/>
      <c r="C19" s="101"/>
      <c r="D19" s="102">
        <v>313</v>
      </c>
      <c r="E19" s="129" t="s">
        <v>88</v>
      </c>
      <c r="F19" s="95">
        <f>F20</f>
        <v>63309</v>
      </c>
      <c r="G19" s="95">
        <f t="shared" ref="G19:H19" si="7">G20</f>
        <v>0</v>
      </c>
      <c r="H19" s="95">
        <f t="shared" si="7"/>
        <v>61231</v>
      </c>
      <c r="I19" s="99">
        <f t="shared" si="4"/>
        <v>96.717686268934912</v>
      </c>
    </row>
    <row r="20" spans="2:9" ht="20.100000000000001" customHeight="1" x14ac:dyDescent="0.25">
      <c r="B20" s="88"/>
      <c r="C20" s="89"/>
      <c r="D20" s="96">
        <v>3132</v>
      </c>
      <c r="E20" s="47" t="s">
        <v>172</v>
      </c>
      <c r="F20" s="90">
        <v>63309</v>
      </c>
      <c r="G20" s="61"/>
      <c r="H20" s="61">
        <v>61231</v>
      </c>
      <c r="I20" s="99">
        <f t="shared" si="4"/>
        <v>96.717686268934912</v>
      </c>
    </row>
    <row r="21" spans="2:9" ht="20.100000000000001" customHeight="1" x14ac:dyDescent="0.25">
      <c r="B21" s="135"/>
      <c r="C21" s="136"/>
      <c r="D21" s="137">
        <v>32</v>
      </c>
      <c r="E21" s="138" t="s">
        <v>10</v>
      </c>
      <c r="F21" s="125">
        <f>F22+F27+F33+F43</f>
        <v>98450.989999999991</v>
      </c>
      <c r="G21" s="125">
        <f>G22+G27+G33+G43</f>
        <v>0</v>
      </c>
      <c r="H21" s="125">
        <f>H22+H27+H33+H43</f>
        <v>87287</v>
      </c>
      <c r="I21" s="99">
        <f t="shared" si="4"/>
        <v>88.660357808489294</v>
      </c>
    </row>
    <row r="22" spans="2:9" ht="20.100000000000001" customHeight="1" x14ac:dyDescent="0.25">
      <c r="B22" s="134"/>
      <c r="C22" s="101"/>
      <c r="D22" s="102">
        <v>321</v>
      </c>
      <c r="E22" s="129" t="s">
        <v>30</v>
      </c>
      <c r="F22" s="95">
        <f>SUM(F23:F26)</f>
        <v>27446.69</v>
      </c>
      <c r="G22" s="95">
        <f>SUM(G23:G26)</f>
        <v>0</v>
      </c>
      <c r="H22" s="95">
        <f>SUM(H23:H26)</f>
        <v>23986</v>
      </c>
      <c r="I22" s="99">
        <f t="shared" si="4"/>
        <v>87.391230053605739</v>
      </c>
    </row>
    <row r="23" spans="2:9" ht="20.100000000000001" customHeight="1" x14ac:dyDescent="0.25">
      <c r="B23" s="88"/>
      <c r="C23" s="89"/>
      <c r="D23" s="96">
        <v>3211</v>
      </c>
      <c r="E23" s="47" t="s">
        <v>31</v>
      </c>
      <c r="F23" s="90">
        <v>4512.68</v>
      </c>
      <c r="G23" s="61"/>
      <c r="H23" s="61">
        <v>4644</v>
      </c>
      <c r="I23" s="99">
        <f t="shared" si="4"/>
        <v>102.91002242569824</v>
      </c>
    </row>
    <row r="24" spans="2:9" ht="20.100000000000001" customHeight="1" x14ac:dyDescent="0.25">
      <c r="B24" s="88"/>
      <c r="C24" s="89"/>
      <c r="D24" s="96">
        <v>3212</v>
      </c>
      <c r="E24" s="47" t="s">
        <v>167</v>
      </c>
      <c r="F24" s="90">
        <v>20120.78</v>
      </c>
      <c r="G24" s="61"/>
      <c r="H24" s="61">
        <v>17035</v>
      </c>
      <c r="I24" s="99">
        <f t="shared" si="4"/>
        <v>84.663715820162039</v>
      </c>
    </row>
    <row r="25" spans="2:9" ht="20.100000000000001" customHeight="1" x14ac:dyDescent="0.25">
      <c r="B25" s="88"/>
      <c r="C25" s="89"/>
      <c r="D25" s="96">
        <v>3213</v>
      </c>
      <c r="E25" s="47" t="s">
        <v>168</v>
      </c>
      <c r="F25" s="90">
        <v>2287.23</v>
      </c>
      <c r="G25" s="61"/>
      <c r="H25" s="61">
        <v>2144</v>
      </c>
      <c r="I25" s="99">
        <f t="shared" si="4"/>
        <v>93.737840094787146</v>
      </c>
    </row>
    <row r="26" spans="2:9" ht="29.25" customHeight="1" x14ac:dyDescent="0.25">
      <c r="B26" s="88"/>
      <c r="C26" s="89"/>
      <c r="D26" s="96">
        <v>3214</v>
      </c>
      <c r="E26" s="47" t="s">
        <v>189</v>
      </c>
      <c r="F26" s="90">
        <v>526</v>
      </c>
      <c r="G26" s="90">
        <v>0</v>
      </c>
      <c r="H26" s="90">
        <v>163</v>
      </c>
      <c r="I26" s="99">
        <f t="shared" si="4"/>
        <v>30.988593155893536</v>
      </c>
    </row>
    <row r="27" spans="2:9" ht="20.100000000000001" customHeight="1" x14ac:dyDescent="0.25">
      <c r="B27" s="134"/>
      <c r="C27" s="101"/>
      <c r="D27" s="102">
        <v>322</v>
      </c>
      <c r="E27" s="129" t="s">
        <v>94</v>
      </c>
      <c r="F27" s="95">
        <f>SUM(F28:F32)</f>
        <v>29982.46</v>
      </c>
      <c r="G27" s="95">
        <f t="shared" ref="G27:H27" si="8">SUM(G28:G32)</f>
        <v>0</v>
      </c>
      <c r="H27" s="95">
        <f t="shared" si="8"/>
        <v>28144</v>
      </c>
      <c r="I27" s="99">
        <f t="shared" si="4"/>
        <v>93.868214949673913</v>
      </c>
    </row>
    <row r="28" spans="2:9" ht="20.100000000000001" customHeight="1" x14ac:dyDescent="0.25">
      <c r="B28" s="88"/>
      <c r="C28" s="89"/>
      <c r="D28" s="96">
        <v>3221</v>
      </c>
      <c r="E28" s="47" t="s">
        <v>169</v>
      </c>
      <c r="F28" s="90">
        <v>7922.68</v>
      </c>
      <c r="G28" s="61"/>
      <c r="H28" s="61">
        <v>9271</v>
      </c>
      <c r="I28" s="99">
        <f t="shared" si="4"/>
        <v>117.01848364442336</v>
      </c>
    </row>
    <row r="29" spans="2:9" ht="20.100000000000001" customHeight="1" x14ac:dyDescent="0.25">
      <c r="B29" s="88"/>
      <c r="C29" s="89"/>
      <c r="D29" s="96">
        <v>3223</v>
      </c>
      <c r="E29" s="47" t="s">
        <v>96</v>
      </c>
      <c r="F29" s="90">
        <v>19465.669999999998</v>
      </c>
      <c r="G29" s="61"/>
      <c r="H29" s="61">
        <v>16374</v>
      </c>
      <c r="I29" s="99">
        <f t="shared" si="4"/>
        <v>84.117320390204924</v>
      </c>
    </row>
    <row r="30" spans="2:9" ht="20.100000000000001" customHeight="1" x14ac:dyDescent="0.25">
      <c r="B30" s="88"/>
      <c r="C30" s="89"/>
      <c r="D30" s="96">
        <v>3224</v>
      </c>
      <c r="E30" s="47" t="s">
        <v>97</v>
      </c>
      <c r="F30" s="90">
        <v>1776.34</v>
      </c>
      <c r="G30" s="61"/>
      <c r="H30" s="61">
        <v>1800</v>
      </c>
      <c r="I30" s="99">
        <f t="shared" si="4"/>
        <v>101.33195221635498</v>
      </c>
    </row>
    <row r="31" spans="2:9" ht="20.100000000000001" customHeight="1" x14ac:dyDescent="0.25">
      <c r="B31" s="88"/>
      <c r="C31" s="89"/>
      <c r="D31" s="96">
        <v>3225</v>
      </c>
      <c r="E31" s="47" t="s">
        <v>170</v>
      </c>
      <c r="F31" s="90">
        <v>663.61</v>
      </c>
      <c r="G31" s="61"/>
      <c r="H31" s="61">
        <v>574</v>
      </c>
      <c r="I31" s="99">
        <f t="shared" si="4"/>
        <v>86.496586850710514</v>
      </c>
    </row>
    <row r="32" spans="2:9" ht="20.100000000000001" customHeight="1" x14ac:dyDescent="0.25">
      <c r="B32" s="88"/>
      <c r="C32" s="89"/>
      <c r="D32" s="96">
        <v>3227</v>
      </c>
      <c r="E32" s="47" t="s">
        <v>171</v>
      </c>
      <c r="F32" s="90">
        <v>154.16</v>
      </c>
      <c r="G32" s="61"/>
      <c r="H32" s="61">
        <v>125</v>
      </c>
      <c r="I32" s="99">
        <f t="shared" si="4"/>
        <v>81.084587441619092</v>
      </c>
    </row>
    <row r="33" spans="2:9" ht="20.100000000000001" customHeight="1" x14ac:dyDescent="0.25">
      <c r="B33" s="88"/>
      <c r="C33" s="101"/>
      <c r="D33" s="102">
        <v>323</v>
      </c>
      <c r="E33" s="129" t="s">
        <v>99</v>
      </c>
      <c r="F33" s="95">
        <f>SUM(F34:F42)</f>
        <v>37792.400000000001</v>
      </c>
      <c r="G33" s="95">
        <f>SUM(G34:G42)</f>
        <v>0</v>
      </c>
      <c r="H33" s="95">
        <f>SUM(H34:H42)</f>
        <v>33068</v>
      </c>
      <c r="I33" s="99">
        <f t="shared" si="4"/>
        <v>87.499073887871631</v>
      </c>
    </row>
    <row r="34" spans="2:9" ht="20.100000000000001" customHeight="1" x14ac:dyDescent="0.25">
      <c r="B34" s="88"/>
      <c r="C34" s="89"/>
      <c r="D34" s="96">
        <v>3231</v>
      </c>
      <c r="E34" s="47" t="s">
        <v>100</v>
      </c>
      <c r="F34" s="90">
        <v>7437.92</v>
      </c>
      <c r="G34" s="61"/>
      <c r="H34" s="61">
        <v>6107</v>
      </c>
      <c r="I34" s="99">
        <f t="shared" si="4"/>
        <v>82.106287779379187</v>
      </c>
    </row>
    <row r="35" spans="2:9" ht="20.100000000000001" customHeight="1" x14ac:dyDescent="0.25">
      <c r="B35" s="88"/>
      <c r="C35" s="89"/>
      <c r="D35" s="96">
        <v>3232</v>
      </c>
      <c r="E35" s="47" t="s">
        <v>101</v>
      </c>
      <c r="F35" s="90">
        <v>7379.39</v>
      </c>
      <c r="G35" s="61"/>
      <c r="H35" s="61">
        <v>6855</v>
      </c>
      <c r="I35" s="99">
        <f t="shared" si="4"/>
        <v>92.893857080327763</v>
      </c>
    </row>
    <row r="36" spans="2:9" ht="20.100000000000001" customHeight="1" x14ac:dyDescent="0.25">
      <c r="B36" s="88"/>
      <c r="C36" s="89"/>
      <c r="D36" s="96">
        <v>3233</v>
      </c>
      <c r="E36" s="47" t="s">
        <v>102</v>
      </c>
      <c r="F36" s="90">
        <v>1327.23</v>
      </c>
      <c r="G36" s="61"/>
      <c r="H36" s="61">
        <v>997</v>
      </c>
      <c r="I36" s="99">
        <f t="shared" si="4"/>
        <v>75.118856565930543</v>
      </c>
    </row>
    <row r="37" spans="2:9" ht="20.100000000000001" customHeight="1" x14ac:dyDescent="0.25">
      <c r="B37" s="88"/>
      <c r="C37" s="89"/>
      <c r="D37" s="96">
        <v>3234</v>
      </c>
      <c r="E37" s="47" t="s">
        <v>103</v>
      </c>
      <c r="F37" s="90">
        <v>3450.79</v>
      </c>
      <c r="G37" s="61"/>
      <c r="H37" s="61">
        <v>3753</v>
      </c>
      <c r="I37" s="99">
        <f t="shared" si="4"/>
        <v>108.75770475746134</v>
      </c>
    </row>
    <row r="38" spans="2:9" ht="20.100000000000001" customHeight="1" x14ac:dyDescent="0.25">
      <c r="B38" s="88"/>
      <c r="C38" s="89"/>
      <c r="D38" s="96">
        <v>3236</v>
      </c>
      <c r="E38" s="47" t="s">
        <v>173</v>
      </c>
      <c r="F38" s="90">
        <v>944.14</v>
      </c>
      <c r="G38" s="61"/>
      <c r="H38" s="61">
        <v>624</v>
      </c>
      <c r="I38" s="99">
        <f t="shared" si="4"/>
        <v>66.091893151439407</v>
      </c>
    </row>
    <row r="39" spans="2:9" ht="20.100000000000001" customHeight="1" x14ac:dyDescent="0.25">
      <c r="B39" s="88"/>
      <c r="C39" s="89"/>
      <c r="D39" s="96">
        <v>3237</v>
      </c>
      <c r="E39" s="47" t="s">
        <v>106</v>
      </c>
      <c r="F39" s="90">
        <v>864.36</v>
      </c>
      <c r="G39" s="61"/>
      <c r="H39" s="61">
        <v>596</v>
      </c>
      <c r="I39" s="99">
        <f t="shared" si="4"/>
        <v>68.952751168494615</v>
      </c>
    </row>
    <row r="40" spans="2:9" ht="20.100000000000001" customHeight="1" x14ac:dyDescent="0.25">
      <c r="B40" s="88"/>
      <c r="C40" s="89"/>
      <c r="D40" s="96">
        <v>3238</v>
      </c>
      <c r="E40" s="47" t="s">
        <v>107</v>
      </c>
      <c r="F40" s="90">
        <v>11662.22</v>
      </c>
      <c r="G40" s="61"/>
      <c r="H40" s="61">
        <v>11737</v>
      </c>
      <c r="I40" s="99">
        <f t="shared" si="4"/>
        <v>100.64121582340242</v>
      </c>
    </row>
    <row r="41" spans="2:9" ht="20.100000000000001" customHeight="1" x14ac:dyDescent="0.25">
      <c r="B41" s="88"/>
      <c r="C41" s="89"/>
      <c r="D41" s="96">
        <v>3239</v>
      </c>
      <c r="E41" s="47" t="s">
        <v>108</v>
      </c>
      <c r="F41" s="90">
        <v>4686.53</v>
      </c>
      <c r="G41" s="61"/>
      <c r="H41" s="61">
        <v>2399</v>
      </c>
      <c r="I41" s="99">
        <f t="shared" si="4"/>
        <v>51.189259430751541</v>
      </c>
    </row>
    <row r="42" spans="2:9" ht="20.100000000000001" customHeight="1" x14ac:dyDescent="0.25">
      <c r="B42" s="88"/>
      <c r="C42" s="89"/>
      <c r="D42" s="96">
        <v>3241</v>
      </c>
      <c r="E42" s="47" t="s">
        <v>190</v>
      </c>
      <c r="F42" s="90">
        <v>39.82</v>
      </c>
      <c r="G42" s="90"/>
      <c r="H42" s="90"/>
      <c r="I42" s="99">
        <f t="shared" si="4"/>
        <v>0</v>
      </c>
    </row>
    <row r="43" spans="2:9" ht="20.100000000000001" customHeight="1" x14ac:dyDescent="0.25">
      <c r="B43" s="134"/>
      <c r="C43" s="101"/>
      <c r="D43" s="102">
        <v>329</v>
      </c>
      <c r="E43" s="129" t="s">
        <v>111</v>
      </c>
      <c r="F43" s="95">
        <f>SUM(F44:F50)</f>
        <v>3229.4399999999996</v>
      </c>
      <c r="G43" s="95">
        <f t="shared" ref="G43:H43" si="9">SUM(G44:G50)</f>
        <v>0</v>
      </c>
      <c r="H43" s="95">
        <f t="shared" si="9"/>
        <v>2089</v>
      </c>
      <c r="I43" s="99">
        <f t="shared" si="4"/>
        <v>64.686137534680938</v>
      </c>
    </row>
    <row r="44" spans="2:9" ht="20.100000000000001" customHeight="1" x14ac:dyDescent="0.25">
      <c r="B44" s="88"/>
      <c r="C44" s="89"/>
      <c r="D44" s="96">
        <v>3291</v>
      </c>
      <c r="E44" s="47" t="s">
        <v>174</v>
      </c>
      <c r="F44" s="90">
        <v>350</v>
      </c>
      <c r="G44" s="61"/>
      <c r="H44" s="61"/>
      <c r="I44" s="99">
        <f t="shared" si="4"/>
        <v>0</v>
      </c>
    </row>
    <row r="45" spans="2:9" ht="20.100000000000001" customHeight="1" x14ac:dyDescent="0.25">
      <c r="B45" s="88"/>
      <c r="C45" s="89"/>
      <c r="D45" s="96">
        <v>3292</v>
      </c>
      <c r="E45" s="47" t="s">
        <v>112</v>
      </c>
      <c r="F45" s="90">
        <v>1704.35</v>
      </c>
      <c r="G45" s="61"/>
      <c r="H45" s="61">
        <v>750</v>
      </c>
      <c r="I45" s="99">
        <f t="shared" si="4"/>
        <v>44.005045911931241</v>
      </c>
    </row>
    <row r="46" spans="2:9" ht="20.100000000000001" customHeight="1" x14ac:dyDescent="0.25">
      <c r="B46" s="88"/>
      <c r="C46" s="89"/>
      <c r="D46" s="96">
        <v>3293</v>
      </c>
      <c r="E46" s="47" t="s">
        <v>113</v>
      </c>
      <c r="F46" s="90"/>
      <c r="G46" s="61"/>
      <c r="H46" s="61"/>
      <c r="I46" s="99" t="e">
        <f t="shared" si="4"/>
        <v>#DIV/0!</v>
      </c>
    </row>
    <row r="47" spans="2:9" ht="20.100000000000001" customHeight="1" x14ac:dyDescent="0.25">
      <c r="B47" s="88"/>
      <c r="C47" s="89"/>
      <c r="D47" s="96">
        <v>3294</v>
      </c>
      <c r="E47" s="47" t="s">
        <v>114</v>
      </c>
      <c r="F47" s="90">
        <v>132.75</v>
      </c>
      <c r="G47" s="61"/>
      <c r="H47" s="61">
        <v>100</v>
      </c>
      <c r="I47" s="99">
        <f t="shared" si="4"/>
        <v>75.329566854990588</v>
      </c>
    </row>
    <row r="48" spans="2:9" ht="20.100000000000001" customHeight="1" x14ac:dyDescent="0.25">
      <c r="B48" s="88"/>
      <c r="C48" s="89"/>
      <c r="D48" s="96">
        <v>3295</v>
      </c>
      <c r="E48" s="47" t="s">
        <v>115</v>
      </c>
      <c r="F48" s="90">
        <v>194.66</v>
      </c>
      <c r="G48" s="61"/>
      <c r="H48" s="61">
        <v>267</v>
      </c>
      <c r="I48" s="99">
        <f t="shared" si="4"/>
        <v>137.16223158327341</v>
      </c>
    </row>
    <row r="49" spans="1:10" ht="20.100000000000001" customHeight="1" x14ac:dyDescent="0.25">
      <c r="B49" s="88"/>
      <c r="C49" s="89"/>
      <c r="D49" s="96">
        <v>3296</v>
      </c>
      <c r="E49" s="47" t="s">
        <v>116</v>
      </c>
      <c r="F49" s="90">
        <v>482.23</v>
      </c>
      <c r="G49" s="61"/>
      <c r="H49" s="61">
        <v>483</v>
      </c>
      <c r="I49" s="99">
        <f t="shared" si="4"/>
        <v>100.15967484395412</v>
      </c>
    </row>
    <row r="50" spans="1:10" ht="20.100000000000001" customHeight="1" x14ac:dyDescent="0.25">
      <c r="B50" s="88"/>
      <c r="C50" s="89"/>
      <c r="D50" s="96">
        <v>3299</v>
      </c>
      <c r="E50" s="47" t="s">
        <v>111</v>
      </c>
      <c r="F50" s="90">
        <v>365.45</v>
      </c>
      <c r="G50" s="61"/>
      <c r="H50" s="61">
        <v>489</v>
      </c>
      <c r="I50" s="99">
        <f t="shared" si="4"/>
        <v>133.80763442331374</v>
      </c>
    </row>
    <row r="51" spans="1:10" ht="20.100000000000001" customHeight="1" x14ac:dyDescent="0.25">
      <c r="B51" s="126"/>
      <c r="C51" s="136"/>
      <c r="D51" s="137">
        <v>34</v>
      </c>
      <c r="E51" s="138" t="s">
        <v>117</v>
      </c>
      <c r="F51" s="125">
        <f>F52</f>
        <v>1687.21</v>
      </c>
      <c r="G51" s="125">
        <f t="shared" ref="G51:H51" si="10">G52</f>
        <v>0</v>
      </c>
      <c r="H51" s="125">
        <f t="shared" si="10"/>
        <v>1528</v>
      </c>
      <c r="I51" s="99">
        <f t="shared" si="4"/>
        <v>90.563711689712605</v>
      </c>
    </row>
    <row r="52" spans="1:10" ht="20.100000000000001" customHeight="1" x14ac:dyDescent="0.25">
      <c r="B52" s="130"/>
      <c r="C52" s="131"/>
      <c r="D52" s="132">
        <v>343</v>
      </c>
      <c r="E52" s="133" t="s">
        <v>122</v>
      </c>
      <c r="F52" s="90">
        <f>SUM(F53:F55)</f>
        <v>1687.21</v>
      </c>
      <c r="G52" s="90">
        <f t="shared" ref="G52:H52" si="11">SUM(G53:G55)</f>
        <v>0</v>
      </c>
      <c r="H52" s="90">
        <f t="shared" si="11"/>
        <v>1528</v>
      </c>
      <c r="I52" s="99">
        <f t="shared" si="4"/>
        <v>90.563711689712605</v>
      </c>
    </row>
    <row r="53" spans="1:10" ht="20.100000000000001" customHeight="1" x14ac:dyDescent="0.25">
      <c r="B53" s="88"/>
      <c r="C53" s="89"/>
      <c r="D53" s="96">
        <v>3431</v>
      </c>
      <c r="E53" s="47" t="s">
        <v>118</v>
      </c>
      <c r="F53" s="90">
        <v>1202.93</v>
      </c>
      <c r="G53" s="61"/>
      <c r="H53" s="61">
        <v>1070</v>
      </c>
      <c r="I53" s="99">
        <f t="shared" si="4"/>
        <v>88.949481682225894</v>
      </c>
    </row>
    <row r="54" spans="1:10" ht="20.100000000000001" customHeight="1" x14ac:dyDescent="0.25">
      <c r="B54" s="88"/>
      <c r="C54" s="89"/>
      <c r="D54" s="96">
        <v>3432</v>
      </c>
      <c r="E54" s="47" t="s">
        <v>175</v>
      </c>
      <c r="F54" s="90">
        <v>26.54</v>
      </c>
      <c r="G54" s="61"/>
      <c r="H54" s="61"/>
      <c r="I54" s="99">
        <f t="shared" si="4"/>
        <v>0</v>
      </c>
    </row>
    <row r="55" spans="1:10" ht="20.100000000000001" customHeight="1" x14ac:dyDescent="0.25">
      <c r="B55" s="141"/>
      <c r="C55" s="142"/>
      <c r="D55" s="143">
        <v>3433</v>
      </c>
      <c r="E55" s="144" t="s">
        <v>120</v>
      </c>
      <c r="F55" s="145">
        <v>457.74</v>
      </c>
      <c r="G55" s="146"/>
      <c r="H55" s="146">
        <v>458</v>
      </c>
      <c r="I55" s="147">
        <f t="shared" si="4"/>
        <v>100.05680080394983</v>
      </c>
    </row>
    <row r="56" spans="1:10" ht="20.100000000000001" customHeight="1" x14ac:dyDescent="0.25">
      <c r="A56" s="196"/>
      <c r="B56" s="197"/>
      <c r="C56" s="197"/>
      <c r="D56" s="197"/>
      <c r="E56" s="197"/>
      <c r="F56" s="197"/>
      <c r="G56" s="197"/>
      <c r="H56" s="197"/>
      <c r="I56" s="198"/>
    </row>
    <row r="57" spans="1:10" ht="20.100000000000001" customHeight="1" x14ac:dyDescent="0.25">
      <c r="A57" s="199"/>
      <c r="B57" s="200"/>
      <c r="C57" s="200"/>
      <c r="D57" s="200"/>
      <c r="E57" s="200"/>
      <c r="F57" s="200"/>
      <c r="G57" s="200"/>
      <c r="H57" s="200"/>
      <c r="I57" s="201"/>
    </row>
    <row r="58" spans="1:10" ht="24.95" customHeight="1" x14ac:dyDescent="0.25">
      <c r="A58" s="151"/>
      <c r="B58" s="187">
        <v>11</v>
      </c>
      <c r="C58" s="188"/>
      <c r="D58" s="189"/>
      <c r="E58" s="109" t="s">
        <v>159</v>
      </c>
      <c r="F58" s="110"/>
      <c r="G58" s="99"/>
      <c r="H58" s="53"/>
      <c r="I58" s="99"/>
    </row>
    <row r="59" spans="1:10" ht="24.95" customHeight="1" x14ac:dyDescent="0.25">
      <c r="B59" s="190" t="s">
        <v>187</v>
      </c>
      <c r="C59" s="191"/>
      <c r="D59" s="192"/>
      <c r="E59" s="148" t="s">
        <v>163</v>
      </c>
      <c r="F59" s="149">
        <f>F60+F72</f>
        <v>26106.579999999998</v>
      </c>
      <c r="G59" s="149">
        <f t="shared" ref="G59:H59" si="12">G60+G72</f>
        <v>0</v>
      </c>
      <c r="H59" s="149">
        <f t="shared" si="12"/>
        <v>26107</v>
      </c>
      <c r="I59" s="150">
        <f t="shared" si="4"/>
        <v>100.00160878981468</v>
      </c>
      <c r="J59" s="67"/>
    </row>
    <row r="60" spans="1:10" s="71" customFormat="1" ht="20.100000000000001" customHeight="1" x14ac:dyDescent="0.25">
      <c r="B60" s="121"/>
      <c r="C60" s="122">
        <v>3</v>
      </c>
      <c r="D60" s="123"/>
      <c r="E60" s="124" t="s">
        <v>4</v>
      </c>
      <c r="F60" s="125">
        <f>F61</f>
        <v>17329.579999999998</v>
      </c>
      <c r="G60" s="125">
        <f t="shared" ref="G60" si="13">G61</f>
        <v>0</v>
      </c>
      <c r="H60" s="125">
        <f>H61</f>
        <v>17330</v>
      </c>
      <c r="I60" s="99">
        <f t="shared" si="4"/>
        <v>100.00242360172609</v>
      </c>
    </row>
    <row r="61" spans="1:10" ht="20.100000000000001" customHeight="1" x14ac:dyDescent="0.25">
      <c r="B61" s="121"/>
      <c r="C61" s="122"/>
      <c r="D61" s="123">
        <v>32</v>
      </c>
      <c r="E61" s="124" t="s">
        <v>10</v>
      </c>
      <c r="F61" s="125">
        <f>F62+F67+F70</f>
        <v>17329.579999999998</v>
      </c>
      <c r="G61" s="125">
        <f t="shared" ref="G61:H61" si="14">G62+G67+G70</f>
        <v>0</v>
      </c>
      <c r="H61" s="125">
        <f t="shared" si="14"/>
        <v>17330</v>
      </c>
      <c r="I61" s="99">
        <f t="shared" si="4"/>
        <v>100.00242360172609</v>
      </c>
    </row>
    <row r="62" spans="1:10" ht="20.100000000000001" customHeight="1" x14ac:dyDescent="0.25">
      <c r="B62" s="92"/>
      <c r="C62" s="93"/>
      <c r="D62" s="100">
        <v>322</v>
      </c>
      <c r="E62" s="105" t="s">
        <v>94</v>
      </c>
      <c r="F62" s="95">
        <f>SUM(F63:F66)</f>
        <v>15718.9</v>
      </c>
      <c r="G62" s="95">
        <f>SUM(G63:G66)</f>
        <v>0</v>
      </c>
      <c r="H62" s="95">
        <f>SUM(H63:H66)</f>
        <v>15719</v>
      </c>
      <c r="I62" s="99">
        <f t="shared" si="4"/>
        <v>100.00063617683172</v>
      </c>
    </row>
    <row r="63" spans="1:10" ht="21.75" customHeight="1" x14ac:dyDescent="0.25">
      <c r="B63" s="88"/>
      <c r="C63" s="89"/>
      <c r="D63" s="96">
        <v>3221</v>
      </c>
      <c r="E63" s="47" t="s">
        <v>169</v>
      </c>
      <c r="F63" s="90">
        <v>13093.9</v>
      </c>
      <c r="G63" s="61"/>
      <c r="H63" s="61">
        <v>13094</v>
      </c>
      <c r="I63" s="99">
        <f t="shared" si="4"/>
        <v>100.00076371440136</v>
      </c>
    </row>
    <row r="64" spans="1:10" ht="24" customHeight="1" x14ac:dyDescent="0.25">
      <c r="B64" s="88"/>
      <c r="C64" s="89"/>
      <c r="D64" s="96">
        <v>3224</v>
      </c>
      <c r="E64" s="47" t="s">
        <v>97</v>
      </c>
      <c r="F64" s="90"/>
      <c r="G64" s="61"/>
      <c r="H64" s="61"/>
      <c r="I64" s="99" t="e">
        <f t="shared" si="4"/>
        <v>#DIV/0!</v>
      </c>
    </row>
    <row r="65" spans="2:9" ht="20.100000000000001" customHeight="1" x14ac:dyDescent="0.25">
      <c r="B65" s="88"/>
      <c r="C65" s="89"/>
      <c r="D65" s="96">
        <v>3225</v>
      </c>
      <c r="E65" s="47" t="s">
        <v>170</v>
      </c>
      <c r="F65" s="90">
        <v>2625</v>
      </c>
      <c r="G65" s="61"/>
      <c r="H65" s="61">
        <v>2625</v>
      </c>
      <c r="I65" s="99">
        <f t="shared" si="4"/>
        <v>100</v>
      </c>
    </row>
    <row r="66" spans="2:9" ht="20.100000000000001" customHeight="1" x14ac:dyDescent="0.25">
      <c r="B66" s="88"/>
      <c r="C66" s="89"/>
      <c r="D66" s="96">
        <v>3227</v>
      </c>
      <c r="E66" s="47" t="s">
        <v>171</v>
      </c>
      <c r="F66" s="90"/>
      <c r="G66" s="61"/>
      <c r="H66" s="61"/>
      <c r="I66" s="99" t="e">
        <f t="shared" si="4"/>
        <v>#DIV/0!</v>
      </c>
    </row>
    <row r="67" spans="2:9" ht="20.100000000000001" customHeight="1" x14ac:dyDescent="0.25">
      <c r="B67" s="92"/>
      <c r="C67" s="93"/>
      <c r="D67" s="100">
        <v>323</v>
      </c>
      <c r="E67" s="105" t="s">
        <v>99</v>
      </c>
      <c r="F67" s="95">
        <f>SUM(F68:F69)</f>
        <v>1610.68</v>
      </c>
      <c r="G67" s="95">
        <f>SUM(G68:G69)</f>
        <v>0</v>
      </c>
      <c r="H67" s="95">
        <f>SUM(H68:H69)</f>
        <v>1611</v>
      </c>
      <c r="I67" s="99">
        <f t="shared" si="4"/>
        <v>100.01986738520377</v>
      </c>
    </row>
    <row r="68" spans="2:9" ht="20.100000000000001" customHeight="1" x14ac:dyDescent="0.25">
      <c r="B68" s="88"/>
      <c r="C68" s="89"/>
      <c r="D68" s="96">
        <v>3231</v>
      </c>
      <c r="E68" s="47" t="s">
        <v>100</v>
      </c>
      <c r="F68" s="90">
        <v>149.69999999999999</v>
      </c>
      <c r="G68" s="61"/>
      <c r="H68" s="61">
        <v>150</v>
      </c>
      <c r="I68" s="99">
        <f t="shared" si="4"/>
        <v>100.20040080160322</v>
      </c>
    </row>
    <row r="69" spans="2:9" ht="20.100000000000001" customHeight="1" x14ac:dyDescent="0.25">
      <c r="B69" s="88"/>
      <c r="C69" s="89"/>
      <c r="D69" s="96">
        <v>3239</v>
      </c>
      <c r="E69" s="47" t="s">
        <v>176</v>
      </c>
      <c r="F69" s="90">
        <v>1460.98</v>
      </c>
      <c r="G69" s="61"/>
      <c r="H69" s="61">
        <v>1461</v>
      </c>
      <c r="I69" s="99">
        <f t="shared" si="4"/>
        <v>100.00136894413339</v>
      </c>
    </row>
    <row r="70" spans="2:9" ht="25.5" customHeight="1" x14ac:dyDescent="0.25">
      <c r="B70" s="92"/>
      <c r="C70" s="101"/>
      <c r="D70" s="102">
        <v>329</v>
      </c>
      <c r="E70" s="104" t="s">
        <v>111</v>
      </c>
      <c r="F70" s="95">
        <f>SUM(F71:F71)</f>
        <v>0</v>
      </c>
      <c r="G70" s="95">
        <f>SUM(G71:G71)</f>
        <v>0</v>
      </c>
      <c r="H70" s="95">
        <f>SUM(H71:H71)</f>
        <v>0</v>
      </c>
      <c r="I70" s="99" t="e">
        <f t="shared" si="4"/>
        <v>#DIV/0!</v>
      </c>
    </row>
    <row r="71" spans="2:9" ht="25.5" customHeight="1" x14ac:dyDescent="0.25">
      <c r="B71" s="88"/>
      <c r="C71" s="89"/>
      <c r="D71" s="96">
        <v>3292</v>
      </c>
      <c r="E71" s="47" t="s">
        <v>112</v>
      </c>
      <c r="F71" s="90"/>
      <c r="G71" s="61"/>
      <c r="H71" s="61"/>
      <c r="I71" s="99" t="e">
        <f t="shared" si="4"/>
        <v>#DIV/0!</v>
      </c>
    </row>
    <row r="72" spans="2:9" ht="25.5" customHeight="1" x14ac:dyDescent="0.25">
      <c r="B72" s="135"/>
      <c r="C72" s="136">
        <v>4</v>
      </c>
      <c r="D72" s="137"/>
      <c r="E72" s="138" t="s">
        <v>6</v>
      </c>
      <c r="F72" s="125">
        <f>F73+F81</f>
        <v>8777</v>
      </c>
      <c r="G72" s="125">
        <f t="shared" ref="G72" si="15">G73+G81</f>
        <v>0</v>
      </c>
      <c r="H72" s="125">
        <f>H73+H81</f>
        <v>8777</v>
      </c>
      <c r="I72" s="99">
        <f t="shared" ref="I72:I112" si="16">H72/F72*100</f>
        <v>100</v>
      </c>
    </row>
    <row r="73" spans="2:9" ht="25.5" customHeight="1" x14ac:dyDescent="0.25">
      <c r="B73" s="135"/>
      <c r="C73" s="136"/>
      <c r="D73" s="137">
        <v>42</v>
      </c>
      <c r="E73" s="138" t="s">
        <v>126</v>
      </c>
      <c r="F73" s="125">
        <f>F74+F79</f>
        <v>6123</v>
      </c>
      <c r="G73" s="125">
        <f t="shared" ref="G73:H73" si="17">G74+G79</f>
        <v>0</v>
      </c>
      <c r="H73" s="125">
        <f t="shared" si="17"/>
        <v>6123</v>
      </c>
      <c r="I73" s="99">
        <f t="shared" si="16"/>
        <v>100</v>
      </c>
    </row>
    <row r="74" spans="2:9" ht="25.5" customHeight="1" x14ac:dyDescent="0.25">
      <c r="B74" s="134"/>
      <c r="C74" s="101"/>
      <c r="D74" s="102">
        <v>422</v>
      </c>
      <c r="E74" s="129" t="s">
        <v>127</v>
      </c>
      <c r="F74" s="95">
        <f>SUM(F75:F78)</f>
        <v>6123</v>
      </c>
      <c r="G74" s="95">
        <f t="shared" ref="G74:H74" si="18">SUM(G75:G78)</f>
        <v>0</v>
      </c>
      <c r="H74" s="95">
        <f t="shared" si="18"/>
        <v>6123</v>
      </c>
      <c r="I74" s="99">
        <f t="shared" si="16"/>
        <v>100</v>
      </c>
    </row>
    <row r="75" spans="2:9" ht="25.5" customHeight="1" x14ac:dyDescent="0.25">
      <c r="B75" s="88"/>
      <c r="C75" s="89"/>
      <c r="D75" s="96">
        <v>4221</v>
      </c>
      <c r="E75" s="47" t="s">
        <v>128</v>
      </c>
      <c r="F75" s="90">
        <v>3204</v>
      </c>
      <c r="G75" s="61"/>
      <c r="H75" s="61">
        <v>3204</v>
      </c>
      <c r="I75" s="99">
        <f t="shared" si="16"/>
        <v>100</v>
      </c>
    </row>
    <row r="76" spans="2:9" ht="25.5" customHeight="1" x14ac:dyDescent="0.25">
      <c r="B76" s="88"/>
      <c r="C76" s="89"/>
      <c r="D76" s="96">
        <v>4223</v>
      </c>
      <c r="E76" s="47" t="s">
        <v>129</v>
      </c>
      <c r="F76" s="90">
        <v>1140</v>
      </c>
      <c r="G76" s="61"/>
      <c r="H76" s="61">
        <v>1140</v>
      </c>
      <c r="I76" s="99">
        <f t="shared" si="16"/>
        <v>100</v>
      </c>
    </row>
    <row r="77" spans="2:9" ht="25.5" customHeight="1" x14ac:dyDescent="0.25">
      <c r="B77" s="88"/>
      <c r="C77" s="89"/>
      <c r="D77" s="96">
        <v>4225</v>
      </c>
      <c r="E77" s="47" t="s">
        <v>130</v>
      </c>
      <c r="F77" s="90"/>
      <c r="G77" s="61"/>
      <c r="H77" s="61"/>
      <c r="I77" s="99" t="e">
        <f t="shared" si="16"/>
        <v>#DIV/0!</v>
      </c>
    </row>
    <row r="78" spans="2:9" ht="25.5" customHeight="1" x14ac:dyDescent="0.25">
      <c r="B78" s="88"/>
      <c r="C78" s="89"/>
      <c r="D78" s="96">
        <v>4227</v>
      </c>
      <c r="E78" s="47" t="s">
        <v>131</v>
      </c>
      <c r="F78" s="90">
        <v>1779</v>
      </c>
      <c r="G78" s="61"/>
      <c r="H78" s="61">
        <v>1779</v>
      </c>
      <c r="I78" s="99">
        <f t="shared" si="16"/>
        <v>100</v>
      </c>
    </row>
    <row r="79" spans="2:9" ht="25.5" customHeight="1" x14ac:dyDescent="0.25">
      <c r="B79" s="134"/>
      <c r="C79" s="101"/>
      <c r="D79" s="102">
        <v>424</v>
      </c>
      <c r="E79" s="129" t="s">
        <v>143</v>
      </c>
      <c r="F79" s="95">
        <f>F80</f>
        <v>0</v>
      </c>
      <c r="G79" s="95">
        <f>G80</f>
        <v>0</v>
      </c>
      <c r="H79" s="95">
        <f>H80</f>
        <v>0</v>
      </c>
      <c r="I79" s="99" t="e">
        <f t="shared" si="16"/>
        <v>#DIV/0!</v>
      </c>
    </row>
    <row r="80" spans="2:9" ht="25.5" customHeight="1" x14ac:dyDescent="0.25">
      <c r="B80" s="88"/>
      <c r="C80" s="89"/>
      <c r="D80" s="96">
        <v>4241</v>
      </c>
      <c r="E80" s="47" t="s">
        <v>144</v>
      </c>
      <c r="F80" s="90"/>
      <c r="G80" s="61"/>
      <c r="H80" s="61"/>
      <c r="I80" s="99" t="e">
        <f t="shared" si="16"/>
        <v>#DIV/0!</v>
      </c>
    </row>
    <row r="81" spans="2:9" ht="25.5" customHeight="1" x14ac:dyDescent="0.25">
      <c r="B81" s="121"/>
      <c r="C81" s="122"/>
      <c r="D81" s="123">
        <v>43</v>
      </c>
      <c r="E81" s="124" t="s">
        <v>132</v>
      </c>
      <c r="F81" s="125">
        <f>F82</f>
        <v>2654</v>
      </c>
      <c r="G81" s="125">
        <f t="shared" ref="G81:H81" si="19">G82</f>
        <v>0</v>
      </c>
      <c r="H81" s="125">
        <f t="shared" si="19"/>
        <v>2654</v>
      </c>
      <c r="I81" s="99">
        <f t="shared" si="16"/>
        <v>100</v>
      </c>
    </row>
    <row r="82" spans="2:9" ht="25.5" customHeight="1" x14ac:dyDescent="0.25">
      <c r="B82" s="88"/>
      <c r="C82" s="101"/>
      <c r="D82" s="102">
        <v>431</v>
      </c>
      <c r="E82" s="129" t="s">
        <v>133</v>
      </c>
      <c r="F82" s="95">
        <f>F83</f>
        <v>2654</v>
      </c>
      <c r="G82" s="95">
        <f t="shared" ref="G82:H82" si="20">G83</f>
        <v>0</v>
      </c>
      <c r="H82" s="95">
        <f t="shared" si="20"/>
        <v>2654</v>
      </c>
      <c r="I82" s="99">
        <f t="shared" si="16"/>
        <v>100</v>
      </c>
    </row>
    <row r="83" spans="2:9" ht="25.5" customHeight="1" x14ac:dyDescent="0.25">
      <c r="B83" s="88"/>
      <c r="C83" s="89"/>
      <c r="D83" s="96">
        <v>4312</v>
      </c>
      <c r="E83" s="47" t="s">
        <v>166</v>
      </c>
      <c r="F83" s="90">
        <v>2654</v>
      </c>
      <c r="G83" s="61"/>
      <c r="H83" s="61">
        <v>2654</v>
      </c>
      <c r="I83" s="99">
        <f t="shared" si="16"/>
        <v>100</v>
      </c>
    </row>
    <row r="84" spans="2:9" ht="25.5" customHeight="1" x14ac:dyDescent="0.25">
      <c r="B84" s="88"/>
      <c r="C84" s="101"/>
      <c r="D84" s="102">
        <v>424</v>
      </c>
      <c r="E84" s="129" t="s">
        <v>143</v>
      </c>
      <c r="F84" s="95">
        <f>F85</f>
        <v>0</v>
      </c>
      <c r="G84" s="95">
        <f t="shared" ref="G84:H84" si="21">G85</f>
        <v>0</v>
      </c>
      <c r="H84" s="95">
        <f t="shared" si="21"/>
        <v>0</v>
      </c>
      <c r="I84" s="99" t="e">
        <f t="shared" si="16"/>
        <v>#DIV/0!</v>
      </c>
    </row>
    <row r="85" spans="2:9" ht="25.5" customHeight="1" x14ac:dyDescent="0.25">
      <c r="B85" s="88"/>
      <c r="C85" s="89"/>
      <c r="D85" s="96">
        <v>4241</v>
      </c>
      <c r="E85" s="47" t="s">
        <v>144</v>
      </c>
      <c r="F85" s="90"/>
      <c r="G85" s="61"/>
      <c r="H85" s="61"/>
      <c r="I85" s="99" t="e">
        <f t="shared" si="16"/>
        <v>#DIV/0!</v>
      </c>
    </row>
    <row r="86" spans="2:9" ht="25.5" customHeight="1" x14ac:dyDescent="0.25">
      <c r="B86" s="130"/>
      <c r="C86" s="101"/>
      <c r="D86" s="102">
        <v>426</v>
      </c>
      <c r="E86" s="129" t="s">
        <v>145</v>
      </c>
      <c r="F86" s="95">
        <f>F87</f>
        <v>2500</v>
      </c>
      <c r="G86" s="95">
        <f t="shared" ref="G86:H86" si="22">G87</f>
        <v>0</v>
      </c>
      <c r="H86" s="95">
        <f t="shared" si="22"/>
        <v>2482</v>
      </c>
      <c r="I86" s="99">
        <f t="shared" si="16"/>
        <v>99.28</v>
      </c>
    </row>
    <row r="87" spans="2:9" ht="25.5" customHeight="1" x14ac:dyDescent="0.25">
      <c r="B87" s="88"/>
      <c r="C87" s="89"/>
      <c r="D87" s="96">
        <v>4262</v>
      </c>
      <c r="E87" s="47" t="s">
        <v>146</v>
      </c>
      <c r="F87" s="90">
        <v>2500</v>
      </c>
      <c r="G87" s="61"/>
      <c r="H87" s="61">
        <v>2482</v>
      </c>
      <c r="I87" s="99">
        <f t="shared" si="16"/>
        <v>99.28</v>
      </c>
    </row>
    <row r="88" spans="2:9" ht="25.5" customHeight="1" x14ac:dyDescent="0.25">
      <c r="B88" s="88"/>
      <c r="C88" s="89"/>
      <c r="D88" s="96"/>
      <c r="E88" s="47"/>
      <c r="F88" s="90"/>
      <c r="G88" s="61"/>
      <c r="H88" s="61"/>
      <c r="I88" s="99" t="e">
        <f t="shared" si="16"/>
        <v>#DIV/0!</v>
      </c>
    </row>
    <row r="89" spans="2:9" ht="25.5" customHeight="1" x14ac:dyDescent="0.25">
      <c r="B89" s="106">
        <v>31</v>
      </c>
      <c r="C89" s="107"/>
      <c r="D89" s="108"/>
      <c r="E89" s="109" t="s">
        <v>160</v>
      </c>
      <c r="F89" s="110"/>
      <c r="G89" s="99"/>
      <c r="H89" s="53"/>
      <c r="I89" s="99" t="e">
        <f t="shared" si="16"/>
        <v>#DIV/0!</v>
      </c>
    </row>
    <row r="90" spans="2:9" s="71" customFormat="1" ht="25.5" customHeight="1" x14ac:dyDescent="0.25">
      <c r="B90" s="190" t="s">
        <v>191</v>
      </c>
      <c r="C90" s="191"/>
      <c r="D90" s="192"/>
      <c r="E90" s="124" t="s">
        <v>192</v>
      </c>
      <c r="F90" s="125">
        <f>F91+F113</f>
        <v>29818.89</v>
      </c>
      <c r="G90" s="125">
        <f t="shared" ref="G90:H90" si="23">G91+G113</f>
        <v>0</v>
      </c>
      <c r="H90" s="125">
        <f t="shared" si="23"/>
        <v>28442</v>
      </c>
      <c r="I90" s="99">
        <f t="shared" si="16"/>
        <v>95.382490763405343</v>
      </c>
    </row>
    <row r="91" spans="2:9" ht="25.5" customHeight="1" x14ac:dyDescent="0.25">
      <c r="B91" s="135"/>
      <c r="C91" s="136">
        <v>3</v>
      </c>
      <c r="D91" s="137"/>
      <c r="E91" s="138" t="s">
        <v>4</v>
      </c>
      <c r="F91" s="125">
        <f>F92+F99</f>
        <v>10048.89</v>
      </c>
      <c r="G91" s="125">
        <f t="shared" ref="G91:H91" si="24">G92+G99</f>
        <v>0</v>
      </c>
      <c r="H91" s="125">
        <f t="shared" si="24"/>
        <v>8805</v>
      </c>
      <c r="I91" s="99">
        <f t="shared" si="16"/>
        <v>87.621617910037827</v>
      </c>
    </row>
    <row r="92" spans="2:9" ht="20.100000000000001" customHeight="1" x14ac:dyDescent="0.25">
      <c r="B92" s="135"/>
      <c r="C92" s="136"/>
      <c r="D92" s="137">
        <v>31</v>
      </c>
      <c r="E92" s="138" t="s">
        <v>5</v>
      </c>
      <c r="F92" s="125">
        <f>F93+F95+F97</f>
        <v>4987.5</v>
      </c>
      <c r="G92" s="125">
        <f>G93+G95+G97</f>
        <v>0</v>
      </c>
      <c r="H92" s="125">
        <f>H93+H95+H97</f>
        <v>5600</v>
      </c>
      <c r="I92" s="99">
        <f t="shared" si="16"/>
        <v>112.28070175438596</v>
      </c>
    </row>
    <row r="93" spans="2:9" ht="20.100000000000001" customHeight="1" x14ac:dyDescent="0.25">
      <c r="B93" s="134"/>
      <c r="C93" s="101"/>
      <c r="D93" s="102">
        <v>311</v>
      </c>
      <c r="E93" s="129" t="s">
        <v>165</v>
      </c>
      <c r="F93" s="95">
        <f>SUM(F94:F94)</f>
        <v>0</v>
      </c>
      <c r="G93" s="95">
        <f>SUM(G94:G94)</f>
        <v>0</v>
      </c>
      <c r="H93" s="95">
        <f>SUM(H94:H94)</f>
        <v>526</v>
      </c>
      <c r="I93" s="99" t="e">
        <f t="shared" si="16"/>
        <v>#DIV/0!</v>
      </c>
    </row>
    <row r="94" spans="2:9" ht="20.100000000000001" customHeight="1" x14ac:dyDescent="0.25">
      <c r="B94" s="88"/>
      <c r="C94" s="89"/>
      <c r="D94" s="96">
        <v>3111</v>
      </c>
      <c r="E94" s="47" t="s">
        <v>29</v>
      </c>
      <c r="F94" s="90"/>
      <c r="G94" s="61"/>
      <c r="H94" s="61">
        <v>526</v>
      </c>
      <c r="I94" s="99" t="e">
        <f t="shared" si="16"/>
        <v>#DIV/0!</v>
      </c>
    </row>
    <row r="95" spans="2:9" ht="20.100000000000001" customHeight="1" x14ac:dyDescent="0.25">
      <c r="B95" s="134"/>
      <c r="C95" s="101"/>
      <c r="D95" s="102">
        <v>312</v>
      </c>
      <c r="E95" s="129" t="s">
        <v>87</v>
      </c>
      <c r="F95" s="95">
        <f>F96</f>
        <v>4987.5</v>
      </c>
      <c r="G95" s="95">
        <f t="shared" ref="G95:H95" si="25">G96</f>
        <v>0</v>
      </c>
      <c r="H95" s="95">
        <f t="shared" si="25"/>
        <v>4987</v>
      </c>
      <c r="I95" s="99">
        <f t="shared" si="16"/>
        <v>99.989974937343362</v>
      </c>
    </row>
    <row r="96" spans="2:9" ht="20.100000000000001" customHeight="1" x14ac:dyDescent="0.25">
      <c r="B96" s="88"/>
      <c r="C96" s="89"/>
      <c r="D96" s="96">
        <v>3121</v>
      </c>
      <c r="E96" s="47" t="s">
        <v>87</v>
      </c>
      <c r="F96" s="90">
        <v>4987.5</v>
      </c>
      <c r="G96" s="61"/>
      <c r="H96" s="61">
        <v>4987</v>
      </c>
      <c r="I96" s="99">
        <f t="shared" si="16"/>
        <v>99.989974937343362</v>
      </c>
    </row>
    <row r="97" spans="2:9" ht="20.100000000000001" customHeight="1" x14ac:dyDescent="0.25">
      <c r="B97" s="134"/>
      <c r="C97" s="101"/>
      <c r="D97" s="102">
        <v>313</v>
      </c>
      <c r="E97" s="129" t="s">
        <v>88</v>
      </c>
      <c r="F97" s="95">
        <f>F98</f>
        <v>0</v>
      </c>
      <c r="G97" s="95">
        <f t="shared" ref="G97:H97" si="26">G98</f>
        <v>0</v>
      </c>
      <c r="H97" s="95">
        <f t="shared" si="26"/>
        <v>87</v>
      </c>
      <c r="I97" s="99" t="e">
        <f t="shared" si="16"/>
        <v>#DIV/0!</v>
      </c>
    </row>
    <row r="98" spans="2:9" ht="20.100000000000001" customHeight="1" x14ac:dyDescent="0.25">
      <c r="B98" s="88"/>
      <c r="C98" s="89"/>
      <c r="D98" s="96">
        <v>3132</v>
      </c>
      <c r="E98" s="47" t="s">
        <v>172</v>
      </c>
      <c r="F98" s="90"/>
      <c r="G98" s="61"/>
      <c r="H98" s="61">
        <v>87</v>
      </c>
      <c r="I98" s="99" t="e">
        <f t="shared" si="16"/>
        <v>#DIV/0!</v>
      </c>
    </row>
    <row r="99" spans="2:9" ht="20.100000000000001" customHeight="1" x14ac:dyDescent="0.25">
      <c r="B99" s="135"/>
      <c r="C99" s="136"/>
      <c r="D99" s="137">
        <v>32</v>
      </c>
      <c r="E99" s="138" t="s">
        <v>10</v>
      </c>
      <c r="F99" s="125">
        <f>F100+F103+F108+F111</f>
        <v>5061.3899999999994</v>
      </c>
      <c r="G99" s="125">
        <f t="shared" ref="G99:H99" si="27">G100+G103+G108+G111</f>
        <v>0</v>
      </c>
      <c r="H99" s="125">
        <f t="shared" si="27"/>
        <v>3205</v>
      </c>
      <c r="I99" s="99">
        <f t="shared" si="16"/>
        <v>63.32252602545941</v>
      </c>
    </row>
    <row r="100" spans="2:9" ht="20.100000000000001" customHeight="1" x14ac:dyDescent="0.25">
      <c r="B100" s="88"/>
      <c r="C100" s="89"/>
      <c r="D100" s="102">
        <v>321</v>
      </c>
      <c r="E100" s="129" t="s">
        <v>30</v>
      </c>
      <c r="F100" s="95">
        <f>SUM(F101:F102)</f>
        <v>663.61</v>
      </c>
      <c r="G100" s="95">
        <f t="shared" ref="G100:H100" si="28">SUM(G101:G102)</f>
        <v>0</v>
      </c>
      <c r="H100" s="95">
        <f t="shared" si="28"/>
        <v>13</v>
      </c>
      <c r="I100" s="99">
        <f t="shared" si="16"/>
        <v>1.958981932158949</v>
      </c>
    </row>
    <row r="101" spans="2:9" ht="20.100000000000001" customHeight="1" x14ac:dyDescent="0.25">
      <c r="B101" s="88"/>
      <c r="C101" s="89"/>
      <c r="D101" s="96">
        <v>3211</v>
      </c>
      <c r="E101" s="47" t="s">
        <v>31</v>
      </c>
      <c r="F101" s="90">
        <v>663.61</v>
      </c>
      <c r="G101" s="61"/>
      <c r="H101" s="61">
        <v>13</v>
      </c>
      <c r="I101" s="99">
        <f t="shared" si="16"/>
        <v>1.958981932158949</v>
      </c>
    </row>
    <row r="102" spans="2:9" ht="20.100000000000001" customHeight="1" x14ac:dyDescent="0.25">
      <c r="B102" s="88"/>
      <c r="C102" s="89"/>
      <c r="D102" s="96">
        <v>3213</v>
      </c>
      <c r="E102" s="47" t="s">
        <v>168</v>
      </c>
      <c r="F102" s="90"/>
      <c r="G102" s="61"/>
      <c r="H102" s="61"/>
      <c r="I102" s="99" t="e">
        <f t="shared" si="16"/>
        <v>#DIV/0!</v>
      </c>
    </row>
    <row r="103" spans="2:9" ht="20.100000000000001" customHeight="1" x14ac:dyDescent="0.25">
      <c r="B103" s="134"/>
      <c r="C103" s="101"/>
      <c r="D103" s="102">
        <v>323</v>
      </c>
      <c r="E103" s="129" t="s">
        <v>99</v>
      </c>
      <c r="F103" s="95">
        <f>SUM(F104:F107)</f>
        <v>3004.45</v>
      </c>
      <c r="G103" s="95">
        <f t="shared" ref="G103" si="29">SUM(G104:G107)</f>
        <v>0</v>
      </c>
      <c r="H103" s="95">
        <f>SUM(H104:H107)</f>
        <v>1840</v>
      </c>
      <c r="I103" s="99">
        <f t="shared" si="16"/>
        <v>61.242490306046037</v>
      </c>
    </row>
    <row r="104" spans="2:9" ht="20.100000000000001" customHeight="1" x14ac:dyDescent="0.25">
      <c r="B104" s="88"/>
      <c r="C104" s="89"/>
      <c r="D104" s="96">
        <v>3233</v>
      </c>
      <c r="E104" s="47" t="s">
        <v>102</v>
      </c>
      <c r="F104" s="90"/>
      <c r="G104" s="61"/>
      <c r="H104" s="61"/>
      <c r="I104" s="99" t="e">
        <f t="shared" si="16"/>
        <v>#DIV/0!</v>
      </c>
    </row>
    <row r="105" spans="2:9" ht="20.100000000000001" customHeight="1" x14ac:dyDescent="0.25">
      <c r="B105" s="88"/>
      <c r="C105" s="89"/>
      <c r="D105" s="96">
        <v>3235</v>
      </c>
      <c r="E105" s="47" t="s">
        <v>104</v>
      </c>
      <c r="F105" s="90">
        <v>350</v>
      </c>
      <c r="G105" s="61"/>
      <c r="H105" s="61">
        <v>350</v>
      </c>
      <c r="I105" s="99">
        <f t="shared" si="16"/>
        <v>100</v>
      </c>
    </row>
    <row r="106" spans="2:9" ht="20.100000000000001" customHeight="1" x14ac:dyDescent="0.25">
      <c r="B106" s="88"/>
      <c r="C106" s="89"/>
      <c r="D106" s="96">
        <v>3237</v>
      </c>
      <c r="E106" s="47" t="s">
        <v>106</v>
      </c>
      <c r="F106" s="90">
        <v>663.61</v>
      </c>
      <c r="G106" s="61"/>
      <c r="H106" s="61">
        <v>249</v>
      </c>
      <c r="I106" s="99">
        <f t="shared" si="16"/>
        <v>37.522038546736788</v>
      </c>
    </row>
    <row r="107" spans="2:9" ht="20.100000000000001" customHeight="1" x14ac:dyDescent="0.25">
      <c r="B107" s="88"/>
      <c r="C107" s="89"/>
      <c r="D107" s="96">
        <v>3239</v>
      </c>
      <c r="E107" s="47" t="s">
        <v>108</v>
      </c>
      <c r="F107" s="90">
        <v>1990.84</v>
      </c>
      <c r="G107" s="61"/>
      <c r="H107" s="61">
        <v>1241</v>
      </c>
      <c r="I107" s="99">
        <f t="shared" si="16"/>
        <v>62.335496574310348</v>
      </c>
    </row>
    <row r="108" spans="2:9" ht="20.100000000000001" customHeight="1" x14ac:dyDescent="0.25">
      <c r="B108" s="134"/>
      <c r="C108" s="101"/>
      <c r="D108" s="102">
        <v>329</v>
      </c>
      <c r="E108" s="129" t="s">
        <v>111</v>
      </c>
      <c r="F108" s="95">
        <f>SUM(F109:F110)</f>
        <v>1240</v>
      </c>
      <c r="G108" s="95">
        <f t="shared" ref="G108:H108" si="30">SUM(G109:G110)</f>
        <v>0</v>
      </c>
      <c r="H108" s="95">
        <f t="shared" si="30"/>
        <v>1200</v>
      </c>
      <c r="I108" s="99">
        <f t="shared" si="16"/>
        <v>96.774193548387103</v>
      </c>
    </row>
    <row r="109" spans="2:9" ht="20.100000000000001" customHeight="1" x14ac:dyDescent="0.25">
      <c r="B109" s="88"/>
      <c r="C109" s="89"/>
      <c r="D109" s="96">
        <v>3293</v>
      </c>
      <c r="E109" s="47" t="s">
        <v>113</v>
      </c>
      <c r="F109" s="90">
        <v>1100</v>
      </c>
      <c r="G109" s="61"/>
      <c r="H109" s="61">
        <v>1067</v>
      </c>
      <c r="I109" s="99">
        <f t="shared" si="16"/>
        <v>97</v>
      </c>
    </row>
    <row r="110" spans="2:9" ht="20.100000000000001" customHeight="1" x14ac:dyDescent="0.25">
      <c r="B110" s="88"/>
      <c r="C110" s="89"/>
      <c r="D110" s="96">
        <v>3299</v>
      </c>
      <c r="E110" s="47" t="s">
        <v>111</v>
      </c>
      <c r="F110" s="90">
        <v>140</v>
      </c>
      <c r="G110" s="61"/>
      <c r="H110" s="61">
        <v>133</v>
      </c>
      <c r="I110" s="99">
        <f t="shared" si="16"/>
        <v>95</v>
      </c>
    </row>
    <row r="111" spans="2:9" ht="24.75" customHeight="1" x14ac:dyDescent="0.25">
      <c r="B111" s="88"/>
      <c r="C111" s="89"/>
      <c r="D111" s="100">
        <v>324</v>
      </c>
      <c r="E111" s="129" t="s">
        <v>109</v>
      </c>
      <c r="F111" s="95">
        <f>F112</f>
        <v>153.33000000000001</v>
      </c>
      <c r="G111" s="95">
        <f t="shared" ref="G111:H111" si="31">G112</f>
        <v>0</v>
      </c>
      <c r="H111" s="95">
        <f t="shared" si="31"/>
        <v>152</v>
      </c>
      <c r="I111" s="99">
        <f t="shared" si="16"/>
        <v>99.132589838909539</v>
      </c>
    </row>
    <row r="112" spans="2:9" ht="20.100000000000001" customHeight="1" x14ac:dyDescent="0.25">
      <c r="B112" s="88"/>
      <c r="C112" s="89"/>
      <c r="D112" s="96">
        <v>3241</v>
      </c>
      <c r="E112" s="47" t="s">
        <v>109</v>
      </c>
      <c r="F112" s="90">
        <v>153.33000000000001</v>
      </c>
      <c r="G112" s="61"/>
      <c r="H112" s="61">
        <v>152</v>
      </c>
      <c r="I112" s="99">
        <f t="shared" si="16"/>
        <v>99.132589838909539</v>
      </c>
    </row>
    <row r="113" spans="2:9" ht="24.95" customHeight="1" x14ac:dyDescent="0.25">
      <c r="B113" s="126"/>
      <c r="C113" s="136">
        <v>4</v>
      </c>
      <c r="D113" s="137"/>
      <c r="E113" s="138" t="s">
        <v>6</v>
      </c>
      <c r="F113" s="139">
        <f>F114</f>
        <v>19770</v>
      </c>
      <c r="G113" s="139">
        <f t="shared" ref="G113:H113" si="32">G114</f>
        <v>0</v>
      </c>
      <c r="H113" s="139">
        <f t="shared" si="32"/>
        <v>19637</v>
      </c>
      <c r="I113" s="152">
        <f t="shared" ref="I113:I141" si="33">H113/F113*100</f>
        <v>99.327263530601911</v>
      </c>
    </row>
    <row r="114" spans="2:9" ht="28.5" customHeight="1" x14ac:dyDescent="0.25">
      <c r="B114" s="121"/>
      <c r="C114" s="122"/>
      <c r="D114" s="123">
        <v>42</v>
      </c>
      <c r="E114" s="138" t="s">
        <v>126</v>
      </c>
      <c r="F114" s="139">
        <f>F115+F121</f>
        <v>19770</v>
      </c>
      <c r="G114" s="139">
        <f t="shared" ref="G114:H114" si="34">G115+G121</f>
        <v>0</v>
      </c>
      <c r="H114" s="139">
        <f t="shared" si="34"/>
        <v>19637</v>
      </c>
      <c r="I114" s="99">
        <f t="shared" si="33"/>
        <v>99.327263530601911</v>
      </c>
    </row>
    <row r="115" spans="2:9" ht="20.100000000000001" customHeight="1" x14ac:dyDescent="0.25">
      <c r="B115" s="92"/>
      <c r="C115" s="93"/>
      <c r="D115" s="100">
        <v>422</v>
      </c>
      <c r="E115" s="94" t="s">
        <v>127</v>
      </c>
      <c r="F115" s="95">
        <f>SUM(F116:F120)</f>
        <v>17270</v>
      </c>
      <c r="G115" s="95">
        <f t="shared" ref="G115" si="35">SUM(G116:G120)</f>
        <v>0</v>
      </c>
      <c r="H115" s="95">
        <f>SUM(H116:H120)</f>
        <v>17155</v>
      </c>
      <c r="I115" s="99">
        <f t="shared" si="33"/>
        <v>99.334105385060795</v>
      </c>
    </row>
    <row r="116" spans="2:9" ht="20.100000000000001" customHeight="1" x14ac:dyDescent="0.25">
      <c r="B116" s="88"/>
      <c r="C116" s="89"/>
      <c r="D116" s="96">
        <v>4221</v>
      </c>
      <c r="E116" s="47" t="s">
        <v>128</v>
      </c>
      <c r="F116" s="90">
        <v>14000</v>
      </c>
      <c r="G116" s="61"/>
      <c r="H116" s="61">
        <v>13929</v>
      </c>
      <c r="I116" s="99">
        <f t="shared" si="33"/>
        <v>99.492857142857133</v>
      </c>
    </row>
    <row r="117" spans="2:9" ht="20.100000000000001" customHeight="1" x14ac:dyDescent="0.25">
      <c r="B117" s="88"/>
      <c r="C117" s="89"/>
      <c r="D117" s="96">
        <v>4222</v>
      </c>
      <c r="E117" s="47" t="s">
        <v>142</v>
      </c>
      <c r="F117" s="90">
        <v>1170</v>
      </c>
      <c r="G117" s="61"/>
      <c r="H117" s="61">
        <v>1168</v>
      </c>
      <c r="I117" s="99"/>
    </row>
    <row r="118" spans="2:9" ht="20.100000000000001" customHeight="1" x14ac:dyDescent="0.25">
      <c r="B118" s="88"/>
      <c r="C118" s="89"/>
      <c r="D118" s="96">
        <v>4223</v>
      </c>
      <c r="E118" s="47" t="s">
        <v>129</v>
      </c>
      <c r="F118" s="90">
        <v>2100</v>
      </c>
      <c r="G118" s="61"/>
      <c r="H118" s="61">
        <v>2058</v>
      </c>
      <c r="I118" s="99"/>
    </row>
    <row r="119" spans="2:9" ht="20.100000000000001" customHeight="1" x14ac:dyDescent="0.25">
      <c r="B119" s="88"/>
      <c r="C119" s="89"/>
      <c r="D119" s="96">
        <v>4227</v>
      </c>
      <c r="E119" s="47" t="s">
        <v>131</v>
      </c>
      <c r="F119" s="90"/>
      <c r="G119" s="61"/>
      <c r="H119" s="61"/>
      <c r="I119" s="99"/>
    </row>
    <row r="120" spans="2:9" ht="20.100000000000001" customHeight="1" x14ac:dyDescent="0.25">
      <c r="B120" s="88"/>
      <c r="C120" s="89"/>
      <c r="D120" s="96"/>
      <c r="E120" s="47"/>
      <c r="F120" s="90"/>
      <c r="G120" s="61"/>
      <c r="H120" s="61"/>
      <c r="I120" s="99"/>
    </row>
    <row r="121" spans="2:9" ht="25.5" customHeight="1" x14ac:dyDescent="0.25">
      <c r="B121" s="88"/>
      <c r="C121" s="93"/>
      <c r="D121" s="100">
        <v>426</v>
      </c>
      <c r="E121" s="94" t="s">
        <v>145</v>
      </c>
      <c r="F121" s="95">
        <f>F122</f>
        <v>2500</v>
      </c>
      <c r="G121" s="95">
        <f t="shared" ref="G121" si="36">G122</f>
        <v>0</v>
      </c>
      <c r="H121" s="95">
        <f t="shared" ref="H121" si="37">H122</f>
        <v>2482</v>
      </c>
      <c r="I121" s="99">
        <f t="shared" ref="I121:I122" si="38">H121/F121*100</f>
        <v>99.28</v>
      </c>
    </row>
    <row r="122" spans="2:9" ht="25.5" customHeight="1" x14ac:dyDescent="0.25">
      <c r="B122" s="88"/>
      <c r="C122" s="89"/>
      <c r="D122" s="96">
        <v>4262</v>
      </c>
      <c r="E122" s="47" t="s">
        <v>146</v>
      </c>
      <c r="F122" s="90">
        <v>2500</v>
      </c>
      <c r="G122" s="61"/>
      <c r="H122" s="61">
        <v>2482</v>
      </c>
      <c r="I122" s="99">
        <f t="shared" si="38"/>
        <v>99.28</v>
      </c>
    </row>
    <row r="123" spans="2:9" ht="25.5" customHeight="1" x14ac:dyDescent="0.25">
      <c r="B123" s="88"/>
      <c r="C123" s="89"/>
      <c r="D123" s="96"/>
      <c r="E123" s="153"/>
      <c r="F123" s="90"/>
      <c r="G123" s="61"/>
      <c r="H123" s="61"/>
      <c r="I123" s="61"/>
    </row>
    <row r="124" spans="2:9" ht="20.100000000000001" customHeight="1" x14ac:dyDescent="0.25">
      <c r="B124" s="88"/>
      <c r="C124" s="89"/>
      <c r="D124" s="96"/>
      <c r="E124" s="153"/>
      <c r="F124" s="90"/>
      <c r="G124" s="61"/>
      <c r="H124" s="61"/>
      <c r="I124" s="61"/>
    </row>
    <row r="125" spans="2:9" ht="25.5" customHeight="1" x14ac:dyDescent="0.25">
      <c r="B125" s="106">
        <v>52</v>
      </c>
      <c r="C125" s="107"/>
      <c r="D125" s="108"/>
      <c r="E125" s="109" t="s">
        <v>161</v>
      </c>
      <c r="F125" s="110"/>
      <c r="G125" s="99"/>
      <c r="H125" s="53"/>
      <c r="I125" s="99" t="e">
        <f t="shared" si="33"/>
        <v>#DIV/0!</v>
      </c>
    </row>
    <row r="126" spans="2:9" s="71" customFormat="1" ht="25.5" customHeight="1" x14ac:dyDescent="0.25">
      <c r="B126" s="193" t="s">
        <v>191</v>
      </c>
      <c r="C126" s="194"/>
      <c r="D126" s="195"/>
      <c r="E126" s="124" t="s">
        <v>192</v>
      </c>
      <c r="F126" s="125"/>
      <c r="G126" s="53"/>
      <c r="H126" s="53"/>
      <c r="I126" s="99" t="e">
        <f t="shared" si="33"/>
        <v>#DIV/0!</v>
      </c>
    </row>
    <row r="127" spans="2:9" ht="20.100000000000001" customHeight="1" x14ac:dyDescent="0.25">
      <c r="B127" s="135"/>
      <c r="C127" s="136">
        <v>3</v>
      </c>
      <c r="D127" s="137"/>
      <c r="E127" s="138" t="s">
        <v>4</v>
      </c>
      <c r="F127" s="139">
        <f>F128+F135</f>
        <v>13989.29</v>
      </c>
      <c r="G127" s="139">
        <f t="shared" ref="G127:H127" si="39">G128+G135</f>
        <v>0</v>
      </c>
      <c r="H127" s="139">
        <f t="shared" si="39"/>
        <v>14629</v>
      </c>
      <c r="I127" s="99">
        <f t="shared" si="33"/>
        <v>104.57285537722072</v>
      </c>
    </row>
    <row r="128" spans="2:9" ht="20.100000000000001" customHeight="1" x14ac:dyDescent="0.25">
      <c r="B128" s="135"/>
      <c r="C128" s="136"/>
      <c r="D128" s="137">
        <v>31</v>
      </c>
      <c r="E128" s="138" t="s">
        <v>5</v>
      </c>
      <c r="F128" s="125">
        <f>F129+F131+F133</f>
        <v>13567.61</v>
      </c>
      <c r="G128" s="125">
        <f>G129+G131+G133</f>
        <v>0</v>
      </c>
      <c r="H128" s="125">
        <f>H129+H131+H133</f>
        <v>14087</v>
      </c>
      <c r="I128" s="99">
        <f t="shared" si="33"/>
        <v>103.82816133423647</v>
      </c>
    </row>
    <row r="129" spans="2:9" ht="20.100000000000001" customHeight="1" x14ac:dyDescent="0.25">
      <c r="B129" s="134"/>
      <c r="C129" s="101"/>
      <c r="D129" s="102">
        <v>311</v>
      </c>
      <c r="E129" s="129" t="s">
        <v>165</v>
      </c>
      <c r="F129" s="95">
        <f>SUM(F130:F130)</f>
        <v>11646</v>
      </c>
      <c r="G129" s="95">
        <f>SUM(G130:G130)</f>
        <v>0</v>
      </c>
      <c r="H129" s="95">
        <f>SUM(H130:H130)</f>
        <v>12250</v>
      </c>
      <c r="I129" s="99">
        <f t="shared" si="33"/>
        <v>105.18633007041045</v>
      </c>
    </row>
    <row r="130" spans="2:9" ht="20.100000000000001" customHeight="1" x14ac:dyDescent="0.25">
      <c r="B130" s="88"/>
      <c r="C130" s="89"/>
      <c r="D130" s="96">
        <v>3111</v>
      </c>
      <c r="E130" s="47" t="s">
        <v>29</v>
      </c>
      <c r="F130" s="90">
        <v>11646</v>
      </c>
      <c r="G130" s="61"/>
      <c r="H130" s="61">
        <v>12250</v>
      </c>
      <c r="I130" s="99">
        <f t="shared" si="33"/>
        <v>105.18633007041045</v>
      </c>
    </row>
    <row r="131" spans="2:9" ht="20.100000000000001" customHeight="1" x14ac:dyDescent="0.25">
      <c r="B131" s="134"/>
      <c r="C131" s="101"/>
      <c r="D131" s="102">
        <v>312</v>
      </c>
      <c r="E131" s="129" t="s">
        <v>87</v>
      </c>
      <c r="F131" s="95">
        <f>F132</f>
        <v>0</v>
      </c>
      <c r="G131" s="95">
        <f t="shared" ref="G131:H131" si="40">G132</f>
        <v>0</v>
      </c>
      <c r="H131" s="95">
        <f t="shared" si="40"/>
        <v>0</v>
      </c>
      <c r="I131" s="99" t="e">
        <f t="shared" si="33"/>
        <v>#DIV/0!</v>
      </c>
    </row>
    <row r="132" spans="2:9" ht="20.100000000000001" customHeight="1" x14ac:dyDescent="0.25">
      <c r="B132" s="88"/>
      <c r="C132" s="89"/>
      <c r="D132" s="96">
        <v>3121</v>
      </c>
      <c r="E132" s="47" t="s">
        <v>87</v>
      </c>
      <c r="F132" s="90"/>
      <c r="G132" s="61"/>
      <c r="H132" s="61"/>
      <c r="I132" s="99" t="e">
        <f t="shared" si="33"/>
        <v>#DIV/0!</v>
      </c>
    </row>
    <row r="133" spans="2:9" ht="20.100000000000001" customHeight="1" x14ac:dyDescent="0.25">
      <c r="B133" s="134"/>
      <c r="C133" s="101"/>
      <c r="D133" s="102">
        <v>313</v>
      </c>
      <c r="E133" s="129" t="s">
        <v>88</v>
      </c>
      <c r="F133" s="95">
        <f>F134</f>
        <v>1921.61</v>
      </c>
      <c r="G133" s="95">
        <f t="shared" ref="G133:H133" si="41">G134</f>
        <v>0</v>
      </c>
      <c r="H133" s="95">
        <f t="shared" si="41"/>
        <v>1837</v>
      </c>
      <c r="I133" s="99">
        <f t="shared" si="33"/>
        <v>95.596921331591744</v>
      </c>
    </row>
    <row r="134" spans="2:9" ht="20.100000000000001" customHeight="1" x14ac:dyDescent="0.25">
      <c r="B134" s="88"/>
      <c r="C134" s="89"/>
      <c r="D134" s="96">
        <v>3132</v>
      </c>
      <c r="E134" s="47" t="s">
        <v>172</v>
      </c>
      <c r="F134" s="90">
        <v>1921.61</v>
      </c>
      <c r="G134" s="61"/>
      <c r="H134" s="61">
        <v>1837</v>
      </c>
      <c r="I134" s="99">
        <f t="shared" si="33"/>
        <v>95.596921331591744</v>
      </c>
    </row>
    <row r="135" spans="2:9" ht="20.100000000000001" customHeight="1" x14ac:dyDescent="0.25">
      <c r="B135" s="134"/>
      <c r="C135" s="101"/>
      <c r="D135" s="140">
        <v>32</v>
      </c>
      <c r="E135" s="129" t="s">
        <v>10</v>
      </c>
      <c r="F135" s="95">
        <f>SUM(F137:F138)</f>
        <v>421.68</v>
      </c>
      <c r="G135" s="95">
        <f t="shared" ref="G135:H135" si="42">SUM(G137:G138)</f>
        <v>0</v>
      </c>
      <c r="H135" s="95">
        <f t="shared" si="42"/>
        <v>542</v>
      </c>
      <c r="I135" s="99">
        <f t="shared" si="33"/>
        <v>128.5334851071903</v>
      </c>
    </row>
    <row r="136" spans="2:9" ht="20.100000000000001" customHeight="1" x14ac:dyDescent="0.25">
      <c r="B136" s="88"/>
      <c r="C136" s="89"/>
      <c r="D136" s="102">
        <v>321</v>
      </c>
      <c r="E136" s="129" t="s">
        <v>30</v>
      </c>
      <c r="F136" s="90"/>
      <c r="G136" s="61"/>
      <c r="H136" s="61"/>
      <c r="I136" s="99" t="e">
        <f t="shared" si="33"/>
        <v>#DIV/0!</v>
      </c>
    </row>
    <row r="137" spans="2:9" ht="20.100000000000001" customHeight="1" x14ac:dyDescent="0.25">
      <c r="B137" s="88"/>
      <c r="C137" s="89"/>
      <c r="D137" s="96">
        <v>3212</v>
      </c>
      <c r="E137" s="47" t="s">
        <v>193</v>
      </c>
      <c r="F137" s="90">
        <v>421.68</v>
      </c>
      <c r="G137" s="61"/>
      <c r="H137" s="61">
        <v>542</v>
      </c>
      <c r="I137" s="99">
        <f t="shared" si="33"/>
        <v>128.5334851071903</v>
      </c>
    </row>
    <row r="138" spans="2:9" ht="20.100000000000001" customHeight="1" x14ac:dyDescent="0.25">
      <c r="B138" s="88"/>
      <c r="C138" s="89"/>
      <c r="D138" s="96">
        <v>3213</v>
      </c>
      <c r="E138" s="47" t="s">
        <v>168</v>
      </c>
      <c r="F138" s="90"/>
      <c r="G138" s="61"/>
      <c r="H138" s="61"/>
      <c r="I138" s="99" t="e">
        <f t="shared" si="33"/>
        <v>#DIV/0!</v>
      </c>
    </row>
    <row r="139" spans="2:9" ht="20.100000000000001" customHeight="1" x14ac:dyDescent="0.25">
      <c r="B139" s="88"/>
      <c r="C139" s="89"/>
      <c r="D139" s="96"/>
      <c r="E139" s="47"/>
      <c r="F139" s="90"/>
      <c r="G139" s="61"/>
      <c r="H139" s="61"/>
      <c r="I139" s="99"/>
    </row>
    <row r="140" spans="2:9" ht="25.5" customHeight="1" x14ac:dyDescent="0.25">
      <c r="B140" s="106">
        <v>61</v>
      </c>
      <c r="C140" s="107"/>
      <c r="D140" s="108"/>
      <c r="E140" s="109" t="s">
        <v>162</v>
      </c>
      <c r="F140" s="110"/>
      <c r="G140" s="99"/>
      <c r="H140" s="53"/>
      <c r="I140" s="99" t="e">
        <f t="shared" si="33"/>
        <v>#DIV/0!</v>
      </c>
    </row>
    <row r="141" spans="2:9" ht="25.5" customHeight="1" x14ac:dyDescent="0.25">
      <c r="B141" s="190" t="s">
        <v>188</v>
      </c>
      <c r="C141" s="191"/>
      <c r="D141" s="192"/>
      <c r="E141" s="124" t="s">
        <v>192</v>
      </c>
      <c r="F141" s="125">
        <f>F142+F145</f>
        <v>1000</v>
      </c>
      <c r="G141" s="99"/>
      <c r="H141" s="53">
        <f>H142+H145</f>
        <v>1800</v>
      </c>
      <c r="I141" s="99">
        <f t="shared" si="33"/>
        <v>180</v>
      </c>
    </row>
    <row r="142" spans="2:9" ht="20.100000000000001" customHeight="1" x14ac:dyDescent="0.25">
      <c r="B142" s="121"/>
      <c r="C142" s="122"/>
      <c r="D142" s="123">
        <v>32</v>
      </c>
      <c r="E142" s="124" t="s">
        <v>10</v>
      </c>
      <c r="F142" s="125">
        <f>F143</f>
        <v>0</v>
      </c>
      <c r="G142" s="125">
        <f>G143+G150+G153</f>
        <v>0</v>
      </c>
      <c r="H142" s="125">
        <f>H143+H150+H153</f>
        <v>636</v>
      </c>
      <c r="I142" s="99" t="e">
        <f t="shared" ref="I142:I146" si="43">H142/F142*100</f>
        <v>#DIV/0!</v>
      </c>
    </row>
    <row r="143" spans="2:9" ht="20.100000000000001" customHeight="1" x14ac:dyDescent="0.25">
      <c r="B143" s="92"/>
      <c r="C143" s="93"/>
      <c r="D143" s="100">
        <v>322</v>
      </c>
      <c r="E143" s="105" t="s">
        <v>94</v>
      </c>
      <c r="F143" s="95">
        <f>F144</f>
        <v>0</v>
      </c>
      <c r="G143" s="95">
        <f>SUM(G144:G149)</f>
        <v>0</v>
      </c>
      <c r="H143" s="95">
        <f>SUM(H144)</f>
        <v>636</v>
      </c>
      <c r="I143" s="99" t="e">
        <f t="shared" si="43"/>
        <v>#DIV/0!</v>
      </c>
    </row>
    <row r="144" spans="2:9" ht="21.75" customHeight="1" x14ac:dyDescent="0.25">
      <c r="B144" s="88"/>
      <c r="C144" s="89"/>
      <c r="D144" s="96">
        <v>3221</v>
      </c>
      <c r="E144" s="47" t="s">
        <v>169</v>
      </c>
      <c r="F144" s="90"/>
      <c r="G144" s="61"/>
      <c r="H144" s="61">
        <v>636</v>
      </c>
      <c r="I144" s="99" t="e">
        <f t="shared" si="43"/>
        <v>#DIV/0!</v>
      </c>
    </row>
    <row r="145" spans="2:9" ht="20.100000000000001" customHeight="1" x14ac:dyDescent="0.25">
      <c r="B145" s="134"/>
      <c r="C145" s="101"/>
      <c r="D145" s="102">
        <v>323</v>
      </c>
      <c r="E145" s="129" t="s">
        <v>99</v>
      </c>
      <c r="F145" s="95">
        <f>SUM(F146:F146)</f>
        <v>1000</v>
      </c>
      <c r="G145" s="95">
        <f>SUM(G146:G146)</f>
        <v>0</v>
      </c>
      <c r="H145" s="95">
        <f>SUM(H146:H146)</f>
        <v>1164</v>
      </c>
      <c r="I145" s="99">
        <f t="shared" si="43"/>
        <v>116.39999999999999</v>
      </c>
    </row>
    <row r="146" spans="2:9" ht="20.100000000000001" customHeight="1" x14ac:dyDescent="0.25">
      <c r="B146" s="88"/>
      <c r="C146" s="89"/>
      <c r="D146" s="96">
        <v>3239</v>
      </c>
      <c r="E146" s="47" t="s">
        <v>108</v>
      </c>
      <c r="F146" s="90">
        <v>1000</v>
      </c>
      <c r="G146" s="61"/>
      <c r="H146" s="61">
        <v>1164</v>
      </c>
      <c r="I146" s="99">
        <f t="shared" si="43"/>
        <v>116.39999999999999</v>
      </c>
    </row>
    <row r="147" spans="2:9" ht="24" customHeight="1" x14ac:dyDescent="0.25">
      <c r="B147" s="88"/>
      <c r="C147" s="89"/>
      <c r="D147" s="96"/>
      <c r="E147" s="47"/>
      <c r="F147" s="90"/>
      <c r="G147" s="61"/>
      <c r="H147" s="61"/>
      <c r="I147" s="99"/>
    </row>
    <row r="148" spans="2:9" ht="20.100000000000001" customHeight="1" x14ac:dyDescent="0.25">
      <c r="B148" s="88"/>
      <c r="C148" s="89"/>
      <c r="D148" s="96"/>
      <c r="E148" s="47"/>
      <c r="F148" s="90"/>
      <c r="G148" s="61"/>
      <c r="H148" s="61"/>
      <c r="I148" s="99"/>
    </row>
    <row r="149" spans="2:9" x14ac:dyDescent="0.25">
      <c r="B149" s="46"/>
      <c r="C149" s="46"/>
      <c r="D149" s="46"/>
      <c r="E149" s="46"/>
      <c r="F149" s="91"/>
      <c r="G149" s="91"/>
      <c r="H149" s="91"/>
      <c r="I149" s="91"/>
    </row>
    <row r="150" spans="2:9" x14ac:dyDescent="0.25">
      <c r="B150" s="46"/>
      <c r="C150" s="46"/>
      <c r="D150" s="46"/>
      <c r="E150" s="46"/>
      <c r="F150" s="91"/>
      <c r="G150" s="91"/>
      <c r="H150" s="91"/>
      <c r="I150" s="91"/>
    </row>
    <row r="151" spans="2:9" x14ac:dyDescent="0.25">
      <c r="F151" s="67"/>
      <c r="G151" s="67"/>
      <c r="H151" s="67"/>
      <c r="I151" s="67"/>
    </row>
  </sheetData>
  <mergeCells count="13">
    <mergeCell ref="B9:D9"/>
    <mergeCell ref="B4:I4"/>
    <mergeCell ref="B6:E6"/>
    <mergeCell ref="B7:E7"/>
    <mergeCell ref="B2:I2"/>
    <mergeCell ref="B8:D8"/>
    <mergeCell ref="B58:D58"/>
    <mergeCell ref="B90:D90"/>
    <mergeCell ref="B126:D126"/>
    <mergeCell ref="B141:D141"/>
    <mergeCell ref="B10:D10"/>
    <mergeCell ref="B59:D59"/>
    <mergeCell ref="A56:I57"/>
  </mergeCells>
  <phoneticPr fontId="25" type="noConversion"/>
  <pageMargins left="0.7" right="0.7" top="0.75" bottom="0.75" header="0.3" footer="0.3"/>
  <pageSetup paperSize="9" scale="7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5</vt:i4>
      </vt:variant>
      <vt:variant>
        <vt:lpstr>Imenovani rasponi</vt:lpstr>
      </vt:variant>
      <vt:variant>
        <vt:i4>2</vt:i4>
      </vt:variant>
    </vt:vector>
  </HeadingPairs>
  <TitlesOfParts>
    <vt:vector size="7" baseType="lpstr">
      <vt:lpstr>SAŽETAK</vt:lpstr>
      <vt:lpstr>Rashodi prema izvorima finan</vt:lpstr>
      <vt:lpstr> Račun prihoda i rashoda</vt:lpstr>
      <vt:lpstr>Rashodi prema funkcijskoj k </vt:lpstr>
      <vt:lpstr>POSEBNI DIO</vt:lpstr>
      <vt:lpstr>' Račun prihoda i rashoda'!Podrucje_ispisa</vt:lpstr>
      <vt:lpstr>SAŽETAK!Podrucje_ispisa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user</cp:lastModifiedBy>
  <cp:lastPrinted>2023-08-23T08:09:53Z</cp:lastPrinted>
  <dcterms:created xsi:type="dcterms:W3CDTF">2022-08-12T12:51:27Z</dcterms:created>
  <dcterms:modified xsi:type="dcterms:W3CDTF">2024-02-15T09:17:44Z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Prilog Format izgleda izvršenja financijskog plana proračunskog korisnika (1).xlsx</vt:lpwstr>
  </property>
</Properties>
</file>