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user\Desktop\PPA2026, DAST\"/>
    </mc:Choice>
  </mc:AlternateContent>
  <xr:revisionPtr revIDLastSave="0" documentId="13_ncr:1_{422BCC42-0351-4CC9-BDBF-4EA29B0E5674}" xr6:coauthVersionLast="47" xr6:coauthVersionMax="47" xr10:uidLastSave="{00000000-0000-0000-0000-000000000000}"/>
  <bookViews>
    <workbookView xWindow="-120" yWindow="-120" windowWidth="29040" windowHeight="15720" tabRatio="895" xr2:uid="{00000000-000D-0000-FFFF-FFFF00000000}"/>
  </bookViews>
  <sheets>
    <sheet name="1. OSNOVNI PODACI" sheetId="7" r:id="rId1"/>
    <sheet name="2. PLAN PROGRAMA" sheetId="3" r:id="rId2"/>
    <sheet name="3.A PRORAČUNSKI PLAN-prihodi" sheetId="11" r:id="rId3"/>
    <sheet name="3.B PRORAČUNSKI PLAN-rashodi" sheetId="8" r:id="rId4"/>
    <sheet name="Kontni plan" sheetId="9" r:id="rId5"/>
    <sheet name="Registar proračunskih korisnika" sheetId="6" r:id="rId6"/>
    <sheet name="Programske djelatnosti" sheetId="5" r:id="rId7"/>
  </sheets>
  <definedNames>
    <definedName name="_FiltarBaze" localSheetId="4" hidden="1">'Kontni plan'!$A$1:$C$2816</definedName>
    <definedName name="_Toc125454354" localSheetId="1">'2. PLAN PROGRAMA'!#REF!</definedName>
    <definedName name="_Toc339887787" localSheetId="1">'2. PLAN PROGRAMA'!#REF!</definedName>
    <definedName name="Djelatnosti">'Programske djelatnosti'!$A$1:$A$11</definedName>
    <definedName name="_xlnm.Print_Titles" localSheetId="1">'2. PLAN PROGRAMA'!$4:$4</definedName>
  </definedNames>
  <calcPr calcId="181029"/>
</workbook>
</file>

<file path=xl/calcChain.xml><?xml version="1.0" encoding="utf-8"?>
<calcChain xmlns="http://schemas.openxmlformats.org/spreadsheetml/2006/main">
  <c r="E7" i="11" l="1"/>
  <c r="C6" i="11"/>
  <c r="C5" i="11"/>
  <c r="C8" i="8"/>
  <c r="C7" i="8"/>
  <c r="C6" i="8"/>
  <c r="C5" i="8"/>
  <c r="G3" i="3" l="1"/>
  <c r="H3" i="3" l="1"/>
  <c r="F38" i="7"/>
  <c r="D16" i="7"/>
  <c r="B5" i="8" l="1"/>
  <c r="D19" i="7"/>
  <c r="I3" i="8" l="1"/>
  <c r="I3" i="11" l="1"/>
  <c r="I23" i="11"/>
  <c r="B23" i="11"/>
  <c r="I22" i="11"/>
  <c r="B22" i="11"/>
  <c r="I21" i="11"/>
  <c r="B21" i="11"/>
  <c r="I20" i="11"/>
  <c r="B20" i="11"/>
  <c r="I46" i="8"/>
  <c r="B46" i="8"/>
  <c r="I45" i="8"/>
  <c r="B45" i="8"/>
  <c r="I19" i="11" l="1"/>
  <c r="B19" i="11"/>
  <c r="I18" i="11"/>
  <c r="B18" i="11"/>
  <c r="I17" i="11"/>
  <c r="B17" i="11"/>
  <c r="I16" i="11"/>
  <c r="B16" i="11"/>
  <c r="I15" i="11"/>
  <c r="B15" i="11"/>
  <c r="I14" i="11"/>
  <c r="B14" i="11"/>
  <c r="I13" i="11"/>
  <c r="B13" i="11"/>
  <c r="I12" i="11"/>
  <c r="B12" i="11"/>
  <c r="I11" i="11"/>
  <c r="B11" i="11"/>
  <c r="I10" i="11"/>
  <c r="B10" i="11"/>
  <c r="I9" i="11"/>
  <c r="B9" i="11"/>
  <c r="I8" i="11"/>
  <c r="B8" i="11"/>
  <c r="I7" i="11"/>
  <c r="B7" i="11"/>
  <c r="I6" i="11"/>
  <c r="B6" i="11"/>
  <c r="I5" i="11"/>
  <c r="B5" i="11"/>
  <c r="H4" i="11"/>
  <c r="G4" i="11"/>
  <c r="F4" i="11"/>
  <c r="E4" i="11"/>
  <c r="D4" i="11"/>
  <c r="C4" i="11"/>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I34" i="8"/>
  <c r="I35" i="8"/>
  <c r="I36" i="8"/>
  <c r="I37" i="8"/>
  <c r="I38" i="8"/>
  <c r="I39" i="8"/>
  <c r="I40" i="8"/>
  <c r="I41" i="8"/>
  <c r="I42" i="8"/>
  <c r="I43" i="8"/>
  <c r="I44" i="8"/>
  <c r="I29" i="8"/>
  <c r="I30" i="8"/>
  <c r="I31" i="8"/>
  <c r="I32" i="8"/>
  <c r="I33" i="8"/>
  <c r="I20" i="8"/>
  <c r="I21" i="8"/>
  <c r="I22" i="8"/>
  <c r="I23" i="8"/>
  <c r="I24" i="8"/>
  <c r="I25" i="8"/>
  <c r="I26" i="8"/>
  <c r="I27" i="8"/>
  <c r="I28" i="8"/>
  <c r="I7" i="8"/>
  <c r="I8" i="8"/>
  <c r="I9" i="8"/>
  <c r="I10" i="8"/>
  <c r="I11" i="8"/>
  <c r="I12" i="8"/>
  <c r="I13" i="8"/>
  <c r="I14" i="8"/>
  <c r="I15" i="8"/>
  <c r="I16" i="8"/>
  <c r="I17" i="8"/>
  <c r="I18" i="8"/>
  <c r="I19" i="8"/>
  <c r="I6" i="8"/>
  <c r="I5" i="8"/>
  <c r="D4" i="8"/>
  <c r="E4" i="8"/>
  <c r="F4" i="8"/>
  <c r="G4" i="8"/>
  <c r="H4" i="8"/>
  <c r="C4" i="8"/>
  <c r="I4" i="11" l="1"/>
  <c r="A4" i="11" s="1"/>
  <c r="I4" i="8"/>
  <c r="A4" i="8" s="1"/>
  <c r="D21" i="7" l="1"/>
  <c r="D18" i="7"/>
  <c r="D17" i="7"/>
  <c r="D20" i="7"/>
  <c r="C3" i="8" l="1"/>
  <c r="A3" i="8" s="1"/>
  <c r="C3" i="11"/>
  <c r="A3" i="11" s="1"/>
</calcChain>
</file>

<file path=xl/sharedStrings.xml><?xml version="1.0" encoding="utf-8"?>
<sst xmlns="http://schemas.openxmlformats.org/spreadsheetml/2006/main" count="1102" uniqueCount="568">
  <si>
    <t>NAZIV PROGRAMA</t>
  </si>
  <si>
    <t>OIB</t>
  </si>
  <si>
    <t>R.
BR.</t>
  </si>
  <si>
    <t>RKP</t>
  </si>
  <si>
    <t>NAZIV PRORAČUNSKOGA KORISNIKA</t>
  </si>
  <si>
    <t>ADRESA 
PRORAČUNSKOGA KORISNIKA</t>
  </si>
  <si>
    <t>POŠTANSKI BROJ I NAZIV
GRADA/OPĆINE</t>
  </si>
  <si>
    <t>MATIČNI BROJ</t>
  </si>
  <si>
    <t>10000 ZAGREB</t>
  </si>
  <si>
    <t>49245 GORNJA STUBICA</t>
  </si>
  <si>
    <t>44000 SISAK</t>
  </si>
  <si>
    <t>47000 KARLOVAC</t>
  </si>
  <si>
    <t>42000 VARAŽDIN</t>
  </si>
  <si>
    <t>42253 BEDNJA</t>
  </si>
  <si>
    <t>AUGUSTA CESARCA 1</t>
  </si>
  <si>
    <t>43000 BJELOVAR</t>
  </si>
  <si>
    <t>VLADIMIRA NAZORA 3</t>
  </si>
  <si>
    <t>51000 RIJEKA</t>
  </si>
  <si>
    <t>51410 OPATIJA</t>
  </si>
  <si>
    <t>51550 MALI LOŠINJ</t>
  </si>
  <si>
    <t>53000 GOSPIĆ</t>
  </si>
  <si>
    <t>33000 VIROVITICA</t>
  </si>
  <si>
    <t>35000 SLAVONSKI BROD</t>
  </si>
  <si>
    <t>23000 ZADAR</t>
  </si>
  <si>
    <t>31000 OSIJEK</t>
  </si>
  <si>
    <t>TRG BANA JOSIPA JELAČIĆA 24</t>
  </si>
  <si>
    <t>22000 ŠIBENIK</t>
  </si>
  <si>
    <t>32000 VUKOVAR</t>
  </si>
  <si>
    <t>21000 SPLIT</t>
  </si>
  <si>
    <t>52000 PAZIN</t>
  </si>
  <si>
    <t>52100 PULA</t>
  </si>
  <si>
    <t>20000 DUBROVNIK</t>
  </si>
  <si>
    <t>ADRESA:</t>
  </si>
  <si>
    <t>POŠTANSKI BROJ:</t>
  </si>
  <si>
    <t>MATIČNI BROJ:</t>
  </si>
  <si>
    <t>telefon / mobitel:</t>
  </si>
  <si>
    <t>ime i prezime:</t>
  </si>
  <si>
    <t>e-mail:</t>
  </si>
  <si>
    <t>USTANOVE MK</t>
  </si>
  <si>
    <t>AGENCIJA ZA ELEKTRONIČKE MEDIJE</t>
  </si>
  <si>
    <t>JAGIĆEVA 31</t>
  </si>
  <si>
    <t>02307014</t>
  </si>
  <si>
    <t>OSTALE USTANOVE</t>
  </si>
  <si>
    <t>DRŽAVNI ARHIV U BJELOVARU</t>
  </si>
  <si>
    <t>TRG EUGENA KVATERNIKA 6</t>
  </si>
  <si>
    <t>ARHIVI</t>
  </si>
  <si>
    <t>DRŽAVNI ARHIV U DUBROVNIKU</t>
  </si>
  <si>
    <t>SV.DOMINIKA 1</t>
  </si>
  <si>
    <t>DRŽAVNI ARHIV U GOSPIĆU</t>
  </si>
  <si>
    <t>KANIŠKA 17</t>
  </si>
  <si>
    <t>DRŽAVNI ARHIV U KARLOVCU</t>
  </si>
  <si>
    <t>LJ.ŠESTIĆA 5</t>
  </si>
  <si>
    <t>DRŽAVNI ARHIV U OSIJEKU</t>
  </si>
  <si>
    <t>KAMILA FIRINGERA 1</t>
  </si>
  <si>
    <t>DRŽAVNI ARHIV U PAZINU</t>
  </si>
  <si>
    <t>DRŽAVNI ARHIV U RIJECI</t>
  </si>
  <si>
    <t>PARK N. HOSTA 2</t>
  </si>
  <si>
    <t>DRŽAVNI ARHIV U SISKU</t>
  </si>
  <si>
    <t>FRANKOPANSKA 21</t>
  </si>
  <si>
    <t>DRŽAVNI ARHIV U SLAVONSKOM BRODU</t>
  </si>
  <si>
    <t>DRŽAVNI ARHIV U SPLITU</t>
  </si>
  <si>
    <t>GLAGOLJAŠKA 18</t>
  </si>
  <si>
    <t>DRŽAVNI ARHIV U ŠIBENIKU</t>
  </si>
  <si>
    <t>VELIMIRA ŠKORPIKA 5</t>
  </si>
  <si>
    <t>DRŽAVNI ARHIV U VARAŽDINU</t>
  </si>
  <si>
    <t>TRSTENJAKOVA 7</t>
  </si>
  <si>
    <t xml:space="preserve">DRŽAVNI ARHIV U VIROVITICI </t>
  </si>
  <si>
    <t xml:space="preserve">DRŽAVNI ARHIV U VUKOVARU </t>
  </si>
  <si>
    <t>ŽUPANIJSKA 66</t>
  </si>
  <si>
    <t>DRŽAVNI ARHIV U ZADRU</t>
  </si>
  <si>
    <t>R.BOŠKOVIĆA BB.</t>
  </si>
  <si>
    <t>DRŽAVNI ARHIV U ZAGREBU</t>
  </si>
  <si>
    <t>OPATIČKA 29</t>
  </si>
  <si>
    <t>HRVATSKI DRŽAVNI ARHIV</t>
  </si>
  <si>
    <t>MARULIĆEV TRG 2</t>
  </si>
  <si>
    <t xml:space="preserve">DRŽAVNI ARHIV ZA MEĐIMURJE </t>
  </si>
  <si>
    <t>ŠTRIGOVA 102</t>
  </si>
  <si>
    <t xml:space="preserve">40312 ŠTRIGOVA </t>
  </si>
  <si>
    <t>HRVATSKI MEMORIJALNO-DOKUMENTACIJSKI CENTAR DOMOVINSKOGA RATA</t>
  </si>
  <si>
    <t>MARULIĆEV TRG 21</t>
  </si>
  <si>
    <t>ARHEOLOŠKI MUZEJ ISTRE</t>
  </si>
  <si>
    <t>CARRARINA 3</t>
  </si>
  <si>
    <t>MUZEJI</t>
  </si>
  <si>
    <t>ARHEOLOŠKI MUZEJ NARONA</t>
  </si>
  <si>
    <t>NARONSKI TRG 6</t>
  </si>
  <si>
    <t>20352 VID</t>
  </si>
  <si>
    <t>ARHEOLOŠKI MUZEJ OSIJEK</t>
  </si>
  <si>
    <t>TRG SV. TROJSTVA 2</t>
  </si>
  <si>
    <t>ARHEOLOŠKI MUZEJ U SPLITU</t>
  </si>
  <si>
    <t>ZRINSKO-FRANKOPANSKA 25</t>
  </si>
  <si>
    <t>ARHEOLOŠKI MUZEJ ZADAR</t>
  </si>
  <si>
    <t>TRG OPATICE ČIKE 1</t>
  </si>
  <si>
    <t xml:space="preserve">23000 ZADAR </t>
  </si>
  <si>
    <t xml:space="preserve">MUZEJI IVANA MEŠTROVIĆA </t>
  </si>
  <si>
    <t>ŠETALIŠTE IVANA MEŠTROVIĆA 46</t>
  </si>
  <si>
    <t>HRVATSKI MUZEJ NAIVNE UMJETNOSTI</t>
  </si>
  <si>
    <t>SV.ĆIRILA I METODA 3</t>
  </si>
  <si>
    <t>HRVATSKI POVIJESNI MUZEJ</t>
  </si>
  <si>
    <t>MATOŠEVA 9</t>
  </si>
  <si>
    <t>HRVATSKI ŠPORTSKI MUZEJ</t>
  </si>
  <si>
    <t>PRAŠKA 2</t>
  </si>
  <si>
    <t xml:space="preserve">ZBIRKA UMJETNINA ANTE I WILTRUDE TOPIĆ MIMARA </t>
  </si>
  <si>
    <t>ROOSEVELTOV TRG 5</t>
  </si>
  <si>
    <t>A. HEBRANGA 1</t>
  </si>
  <si>
    <t>MUZEJ ANTIČKOG STAKLA ZADAR</t>
  </si>
  <si>
    <t>POLJANA ZEMALJSKOG ODBORA 1</t>
  </si>
  <si>
    <t>MUZEJ HRVATSKIH ARHEOLOŠKIH SPOMENIKA SPLIT</t>
  </si>
  <si>
    <t>GUNJAČA bb.</t>
  </si>
  <si>
    <t>MUZEJ SLAVONIJE OSIJEK</t>
  </si>
  <si>
    <t>TRG SVETOG TROJSTVA 6</t>
  </si>
  <si>
    <t>MUZEJ HRVATSKOG ZAGORJA</t>
  </si>
  <si>
    <t>SAMCI 64</t>
  </si>
  <si>
    <t>MUZEJ VUČEDOLSKE KULTURE</t>
  </si>
  <si>
    <t>ARHEOLOŠKI LOKALITET VUČEDOL</t>
  </si>
  <si>
    <t>MUZEJSKI DOKUMENTACIJSKI CENTAR</t>
  </si>
  <si>
    <t>ILICA 4</t>
  </si>
  <si>
    <t>TIFLOLOŠKI MUZEJ</t>
  </si>
  <si>
    <t>AUGUSTA ŠENOE 34</t>
  </si>
  <si>
    <t>HRVATSKI MUZEJ TURIZMA</t>
  </si>
  <si>
    <t>PARK ANGIOLINA 1</t>
  </si>
  <si>
    <t>MUZEJ APOKSIOMENA</t>
  </si>
  <si>
    <t>RIVA LOŠINJSKIH KAPETANA 13</t>
  </si>
  <si>
    <t>GALERIJA KLOVIĆEVI DVORI</t>
  </si>
  <si>
    <t>JEZUITSKI TRG 4</t>
  </si>
  <si>
    <t>DVOR TRAKOŠČAN</t>
  </si>
  <si>
    <t>TRAKOŠČAN 1</t>
  </si>
  <si>
    <t>SPOMEN PODRUČJE JASENOVAC</t>
  </si>
  <si>
    <t>BRAĆE RADIĆA 146</t>
  </si>
  <si>
    <t>44323 JASENOVAC</t>
  </si>
  <si>
    <t>ANSAMBL LADO</t>
  </si>
  <si>
    <t>TRG MARŠALA TITA 6A</t>
  </si>
  <si>
    <t>HRVATSKI RESTAURATORSKI ZAVOD</t>
  </si>
  <si>
    <t>NIKE GRŠKOVIĆA 23</t>
  </si>
  <si>
    <t>HRVATSKA KNJIŽNICA ZA SLIJEPE</t>
  </si>
  <si>
    <t>DRAŠKOVIĆEVA 80/1</t>
  </si>
  <si>
    <t>HRVATSKO NARODNO KAZALIŠTE</t>
  </si>
  <si>
    <t>HRVATSKI AUDIOVIZUALNI CENTAR</t>
  </si>
  <si>
    <t>NOVA VES 18</t>
  </si>
  <si>
    <t>MEĐUNARODNI CENTAR ZA PODVODNU ARHEOLOGIJU</t>
  </si>
  <si>
    <t>BOŽIDARA PETRANOVIĆA 1</t>
  </si>
  <si>
    <t>PLAN PROGRAMSKIH AKTIVNOSTI USTANOVA</t>
  </si>
  <si>
    <t>RKP:</t>
  </si>
  <si>
    <t>Muzejska djelatnost</t>
  </si>
  <si>
    <t>Glazbene i glazbeno-scenske umjetnosti</t>
  </si>
  <si>
    <t>Kulturno - umjetnički amaterizam</t>
  </si>
  <si>
    <t>Književno stvaralaštvo</t>
  </si>
  <si>
    <t>Potpora knjizi</t>
  </si>
  <si>
    <t>Časopisi</t>
  </si>
  <si>
    <t>Knjižnična djelatnost</t>
  </si>
  <si>
    <t>Otkup knjiga</t>
  </si>
  <si>
    <t>Književne manifestacije</t>
  </si>
  <si>
    <t>Književni programi knjižara</t>
  </si>
  <si>
    <t>Arhivska djelatnost</t>
  </si>
  <si>
    <t>A565028</t>
  </si>
  <si>
    <t>Međunarodna kulturna suradnja</t>
  </si>
  <si>
    <t>Informatizacija</t>
  </si>
  <si>
    <t>Investicijska potpora</t>
  </si>
  <si>
    <t>Pokretna kulturna dobra</t>
  </si>
  <si>
    <t>Nepokretna kulturna dobra</t>
  </si>
  <si>
    <t>Vizualne umjetnosti</t>
  </si>
  <si>
    <t>Inovativne umjetničke i kulturne prakse</t>
  </si>
  <si>
    <t>Digitalizacija arhivske, knjižnične i muzejske građe</t>
  </si>
  <si>
    <t>Dramska umjetnost</t>
  </si>
  <si>
    <t>Poduzetništvo u kulturi</t>
  </si>
  <si>
    <t>Arheološka baština</t>
  </si>
  <si>
    <t>Zaštite i očuvanja nematerijalnih kulturnih dobara</t>
  </si>
  <si>
    <t>Ruksak (pun) kulture</t>
  </si>
  <si>
    <t>Razvoj publike u kulturi</t>
  </si>
  <si>
    <t>Monografije u kulturi i umjetnosti</t>
  </si>
  <si>
    <t>AKTIVNOST</t>
  </si>
  <si>
    <t>A908002</t>
  </si>
  <si>
    <t>A780001</t>
  </si>
  <si>
    <t>A836002</t>
  </si>
  <si>
    <t>A834001</t>
  </si>
  <si>
    <t>A832002</t>
  </si>
  <si>
    <t>A785009</t>
  </si>
  <si>
    <t>A843002</t>
  </si>
  <si>
    <t>USTANOVA:</t>
  </si>
  <si>
    <t>PRORAČUNSKA AKTIVNOST:</t>
  </si>
  <si>
    <t>OIB USTANOVE:</t>
  </si>
  <si>
    <r>
      <t xml:space="preserve">PROGRAMSKA DJELATNOST
</t>
    </r>
    <r>
      <rPr>
        <b/>
        <sz val="8"/>
        <color indexed="8"/>
        <rFont val="Arial"/>
        <family val="2"/>
        <charset val="238"/>
      </rPr>
      <t>(odabrati s padajućeg izbornika)</t>
    </r>
  </si>
  <si>
    <t>Klasa</t>
  </si>
  <si>
    <t>Konto</t>
  </si>
  <si>
    <t>Naziv konta</t>
  </si>
  <si>
    <t>O</t>
  </si>
  <si>
    <t>Zemljište</t>
  </si>
  <si>
    <t>Rudna bogatstva</t>
  </si>
  <si>
    <t>Ostala prirodna materijalna imovina</t>
  </si>
  <si>
    <t>Patenti</t>
  </si>
  <si>
    <t>Koncesije</t>
  </si>
  <si>
    <t>Licence</t>
  </si>
  <si>
    <t>Ostala prava</t>
  </si>
  <si>
    <t>Goodwill</t>
  </si>
  <si>
    <t>Ostala nematerijalna imovina</t>
  </si>
  <si>
    <t>Stambeni objekti</t>
  </si>
  <si>
    <t>Poslovni objekti</t>
  </si>
  <si>
    <t>Ceste, željeznice i ostali prometni objekti</t>
  </si>
  <si>
    <t>Ostali građevinski objekti</t>
  </si>
  <si>
    <t>Uredska oprema i namještaj</t>
  </si>
  <si>
    <t>Komunikacijska oprema</t>
  </si>
  <si>
    <t>Oprema za održavanje i zaštitu</t>
  </si>
  <si>
    <t>Medicinska i laboratorijska oprema</t>
  </si>
  <si>
    <t>Instrumenti, uređaji i strojevi</t>
  </si>
  <si>
    <t>Sportska i glazbena oprema</t>
  </si>
  <si>
    <t>Uređaji, strojevi i oprema za ostale namjene</t>
  </si>
  <si>
    <t>Vojna oprema</t>
  </si>
  <si>
    <t>Prijevozna sredstva u cestovnom prometu</t>
  </si>
  <si>
    <t>Prijevozna sredstva u željezničkom prometu</t>
  </si>
  <si>
    <t>Prijevozna sredstva u pomorskom i riječnom prometu</t>
  </si>
  <si>
    <t>Prijevozna sredstva u zračnom prometu</t>
  </si>
  <si>
    <t>Knjige</t>
  </si>
  <si>
    <t>Umjetnička djela (izložena u galerijama, muzejima i slično)</t>
  </si>
  <si>
    <t>Muzejski izlošci i predmeti prirodnih rijetkosti</t>
  </si>
  <si>
    <t>Ostale nespomenute izložbene vrijednosti</t>
  </si>
  <si>
    <t>Višegodišnji nasadi</t>
  </si>
  <si>
    <t>Osnovno stado</t>
  </si>
  <si>
    <t>Istraživanje rudnih bogatstava</t>
  </si>
  <si>
    <t>Ulaganja u računalne programe</t>
  </si>
  <si>
    <t>Umjetnička, literarna i znanstvena djela</t>
  </si>
  <si>
    <t>Ostala nematerijalna proizvedena imovina</t>
  </si>
  <si>
    <t>Plemeniti metali i drago kamenje</t>
  </si>
  <si>
    <t>Pohranjene knjige, umjetnička djela i slične vrijednosti</t>
  </si>
  <si>
    <t>Strateške zalihe</t>
  </si>
  <si>
    <t>Prijelazni račun</t>
  </si>
  <si>
    <t>Porez i prirez na dohodak</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</si>
  <si>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</si>
  <si>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</si>
  <si>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</si>
  <si>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</si>
  <si>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</si>
  <si>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Porez i prirez na dohodak utvrđen u postupku nadzora za prethodne godine</t>
  </si>
  <si>
    <t>Povrat više ostvarenog poreza na dohodak za decentralizirane funkcije</t>
  </si>
  <si>
    <t>Porez na dobit</t>
  </si>
  <si>
    <t>Porez na dobit od poduzetnika</t>
  </si>
  <si>
    <t>Porez na dobit po odbitku na naknade za korištenje prava i za usluge</t>
  </si>
  <si>
    <t>Porez na dobit po odbitku na kamate, dividende i udjele u dobiti</t>
  </si>
  <si>
    <t>Porez na dobit po godišnjoj prijavi</t>
  </si>
  <si>
    <t>Porezi na imovinu</t>
  </si>
  <si>
    <t>Stalni porezi na nepokretnu imovinu (zemlju, zgrade, kuće i ostalo)</t>
  </si>
  <si>
    <t>Porez na nasljedstava i darove</t>
  </si>
  <si>
    <t>Porez na kapitalne i financijske transakcije</t>
  </si>
  <si>
    <t>Povremeni porezi na imovinu</t>
  </si>
  <si>
    <t>Ostali stalni porezi na imovinu</t>
  </si>
  <si>
    <t>Porezi na robu i usluge</t>
  </si>
  <si>
    <t>Porez na dodanu vrijednost</t>
  </si>
  <si>
    <t>Porez na promet</t>
  </si>
  <si>
    <t>Posebni porezi i trošarine</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</si>
  <si>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</si>
  <si>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</si>
  <si>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</si>
  <si>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</si>
  <si>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t>
  </si>
  <si>
    <t>Carine i carinske pristojbe</t>
  </si>
  <si>
    <t>Ostali porezi na međunarodnu trgovinu i transakcije</t>
  </si>
  <si>
    <t>Ostali prihodi od poreza</t>
  </si>
  <si>
    <t>Ostali prihodi od poreza koje plaćaju pravne osobe</t>
  </si>
  <si>
    <t>Ostali prihodi od poreza koje plaćaju fizičke osobe</t>
  </si>
  <si>
    <t>Ostali neraspoređeni prihodi od poreza</t>
  </si>
  <si>
    <t>Doprinosi za obvezno zdravstveno osiguranje</t>
  </si>
  <si>
    <t>Doprinosi za obvezno zdravstveno osiguranje za slučaj ozljede na radu</t>
  </si>
  <si>
    <t>Doprinosi za mirovinsko osiguranje</t>
  </si>
  <si>
    <t>Doprinosi za obvezno osiguranje u slučaju nezaposlenosti</t>
  </si>
  <si>
    <t>Pomoći izravnanja za decentralizirane funkcije</t>
  </si>
  <si>
    <t>Tekuće pomoći izravnanja za decentralizirane funkcije</t>
  </si>
  <si>
    <t>Kapitalne pomoći izravnanja za decentralizirane funkcije</t>
  </si>
  <si>
    <t>Državne upravne i sudske pristojbe</t>
  </si>
  <si>
    <t>Županijske, gradske i općinske pristojbe i naknade</t>
  </si>
  <si>
    <t>Ostale upravne pristojbe i naknade</t>
  </si>
  <si>
    <t>Ostale pristojbe i naknade</t>
  </si>
  <si>
    <t>Prihodi državne uprave</t>
  </si>
  <si>
    <t>Prihodi vodnog gospodarstva</t>
  </si>
  <si>
    <t>Doprinosi za šume</t>
  </si>
  <si>
    <t>Mjesni samodoprinos</t>
  </si>
  <si>
    <t>Ostali nespomenuti prihodi</t>
  </si>
  <si>
    <t>Naknade od financijske imovine</t>
  </si>
  <si>
    <t>Komunalni doprinosi</t>
  </si>
  <si>
    <t>Komunalne naknade</t>
  </si>
  <si>
    <t>Naknade za priključak</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</si>
  <si>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</si>
  <si>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</si>
  <si>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</si>
  <si>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</si>
  <si>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</si>
  <si>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</si>
  <si>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</si>
  <si>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</si>
  <si>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</si>
  <si>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</si>
  <si>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Službena putovanja</t>
  </si>
  <si>
    <t>Naknade za prijevoz, za rad na terenu i odvojeni život</t>
  </si>
  <si>
    <t>Stručno usavršavanje zaposlenika</t>
  </si>
  <si>
    <t>Ostale naknade troškova zaposlenima</t>
  </si>
  <si>
    <t>Uredski materijal i ostali materijalni rashodi</t>
  </si>
  <si>
    <t>Materijal i sirovine</t>
  </si>
  <si>
    <t>Energija</t>
  </si>
  <si>
    <t>Materijal i dijelovi za tekuće i investicijsko održavanje</t>
  </si>
  <si>
    <t>Sitni inventar i auto gume</t>
  </si>
  <si>
    <t>Službena, radna i zaštitna odjeća i obuća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</si>
  <si>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</si>
  <si>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</si>
  <si>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</si>
  <si>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</si>
  <si>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</si>
  <si>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</si>
  <si>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</si>
  <si>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</si>
  <si>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</si>
  <si>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Ostali nespomenuti rashodi poslovanja</t>
  </si>
  <si>
    <t>Naknade za rad predstavničkih i izvršnih tijela, povjerenstava i slično</t>
  </si>
  <si>
    <t>Premije osiguranja</t>
  </si>
  <si>
    <t>Reprezentacija</t>
  </si>
  <si>
    <t>Članarine i norme</t>
  </si>
  <si>
    <t>Pristojbe i naknade</t>
  </si>
  <si>
    <t>Dodatna ulaganja na građevinskim objektima</t>
  </si>
  <si>
    <t>Dodatna ulaganja na postrojenjima i opremi</t>
  </si>
  <si>
    <t>Dodatna ulaganja na prijevoznim sredstvima</t>
  </si>
  <si>
    <t>Dodatna ulaganja za ostalu nefinancijsku imovinu</t>
  </si>
  <si>
    <t>Plaće za redovan rad</t>
  </si>
  <si>
    <t>Plaće u naravi</t>
  </si>
  <si>
    <t>Plaće za prekovremeni rad</t>
  </si>
  <si>
    <t>Plaće za posebne uvjete rada</t>
  </si>
  <si>
    <t>Ostali rashodi za zaposlene</t>
  </si>
  <si>
    <t>Vojna sredstva za jednokratnu upotrebu</t>
  </si>
  <si>
    <t>Naknade troškova osobama izvan radnog odnosa</t>
  </si>
  <si>
    <t>Upravne i administrativne pristojbe</t>
  </si>
  <si>
    <t>Troškovi sudskih postupaka</t>
  </si>
  <si>
    <t>Kamate za izdane trezorske zapise</t>
  </si>
  <si>
    <t>Kamate za izdane mjenice</t>
  </si>
  <si>
    <t>Kamate za izdane obveznice</t>
  </si>
  <si>
    <t>Kamate za ostale vrijednosne papire</t>
  </si>
  <si>
    <t>Kamate za primlj.kredite i zajmove od međ.org., inst. i tijela EU te inoz.vlada</t>
  </si>
  <si>
    <t>Kamate za primljene kredite i zajmove od kred. i ost.financ.inst. u jav.sektoru</t>
  </si>
  <si>
    <t>Kamate za primljene kredite i zajm.od kred.i ostalih fin.inst.izvan jav.sektora</t>
  </si>
  <si>
    <t>Kamate za odobrene, a nerealizirane kredite i zajmove</t>
  </si>
  <si>
    <t>Kamate za primljene zajmove od trgovačkih društava u javnom sektoru</t>
  </si>
  <si>
    <t>Kamate za primljene zajmove od trgov. društava i obrtnika izvan javnog sektora</t>
  </si>
  <si>
    <t>Kamate za primljene zajmove od drugih razina vlasti</t>
  </si>
  <si>
    <t>Bankarske usluge i usluge platnog prometa</t>
  </si>
  <si>
    <t>Negativne tečajne razlike i razlike zbog primjene valutne klauzule</t>
  </si>
  <si>
    <t>Zatezne kamate</t>
  </si>
  <si>
    <t>Ostali nespomenuti financijski rashodi</t>
  </si>
  <si>
    <t>Subvencije trgovačkim društvima u javnom sektoru</t>
  </si>
  <si>
    <t>Subvencije kreditnim i ostalim financijskim institucijama u javnom sektoru</t>
  </si>
  <si>
    <t>Subvencije kreditnim i ostalim financijskim institucijama izvan javnog sektora</t>
  </si>
  <si>
    <t>Subvencije trgovačkim društvima i zadrugama izvan javnog sektora</t>
  </si>
  <si>
    <t>Subvencije poljoprivrednicima i obrtnicima</t>
  </si>
  <si>
    <t>Subvencije trgovačkim društvima, zadrugama, poljopr. i obrtnicima iz EU sredstav</t>
  </si>
  <si>
    <t>Tekuće pomoći inozemnim vladama</t>
  </si>
  <si>
    <t>Kapitalne pomoći inozemnim vladama</t>
  </si>
  <si>
    <t>Tekuće pomoći međunarodnim organizacijama te institucijama i tijelima EU</t>
  </si>
  <si>
    <t>Kapitalne pomoći međunarodnim organizacijama te institucijama i tijelima EU</t>
  </si>
  <si>
    <t>Tekuće pomoći unutar općeg proračuna</t>
  </si>
  <si>
    <t>Kapitalne pomoći unutar općeg proračuna</t>
  </si>
  <si>
    <t>Tekuće pomoći proračunskim korisnicima drugih proračuna</t>
  </si>
  <si>
    <t>Kapitalne pomoći proračunskim korisnicima drugih proračuna</t>
  </si>
  <si>
    <t>Prijenosi prorač. korisnicima iz nadležnog pror. za financiranje rashoda poslov</t>
  </si>
  <si>
    <t>Prijenosi proračunskim korisnicima iz nadležnog prorač. za nabavu nefinanc. imov</t>
  </si>
  <si>
    <t>Prijenosi prorač. kor. iz nadležnog prorač. za financ. imovinu i otplatu zajmova</t>
  </si>
  <si>
    <t>Pomoći temeljem prijenosa EU sredstava</t>
  </si>
  <si>
    <t>Tekuće pomoći temeljem prijenosa EU sredstava</t>
  </si>
  <si>
    <t>Kapitalne pomoći temeljem prijenosa EU sredstava</t>
  </si>
  <si>
    <t>Tekući prijenosi između proračunskih korisnika istog proračuna</t>
  </si>
  <si>
    <t>Kapitalni prijenosi između proračunskih korisnika istog proračuna</t>
  </si>
  <si>
    <t>Tekući prijenosi između prorač. kor. istog prorač. temeljem prijenosa EU sred.</t>
  </si>
  <si>
    <t>Kapitalni prijenosi između prorač. kor. istog prorač. temelj prijenosa EU sred.</t>
  </si>
  <si>
    <t>Naknade građanima i kućan.u novcu-neposr. ili putem ustanova izvan javn.sektora</t>
  </si>
  <si>
    <t>Naknade građanima i kućan.u naravi - neposr.ili putem ustan.izvan javn.sektora</t>
  </si>
  <si>
    <t>Naknade građanima i kućanstvima u novcu - putem ustanova u javnom sektoru</t>
  </si>
  <si>
    <t>Naknade građanima i kućanstvima u naravi - putem ustanova u javnom sektoru</t>
  </si>
  <si>
    <t>Naknade građanima i kućanstvima na temelju osiguranja iz EU sredstava</t>
  </si>
  <si>
    <t>Naknade građanima i kućanstvima u novcu</t>
  </si>
  <si>
    <t>Naknade građanima i kućanstvima u naravi</t>
  </si>
  <si>
    <t>Naknade građanima i kućanstvima iz EU sredstava</t>
  </si>
  <si>
    <t>Tekuće donacije</t>
  </si>
  <si>
    <t>Tekuće donacije u novcu</t>
  </si>
  <si>
    <t>Tekuće donacije u naravi</t>
  </si>
  <si>
    <t>Tekuće donacije iz EU sredstava</t>
  </si>
  <si>
    <t>Kapitalne donacije</t>
  </si>
  <si>
    <t>Kapitalne donacije neprofitnim organizacijama</t>
  </si>
  <si>
    <t>Kapitalne donacije građanima i kućanstvima</t>
  </si>
  <si>
    <t>Kapitalne donacije iz EU sredstava</t>
  </si>
  <si>
    <t>Naknade šteta pravnim i fizičkim osobama</t>
  </si>
  <si>
    <t>Penali, ležarine i drugo</t>
  </si>
  <si>
    <t>Naknade šteta zaposlenicima</t>
  </si>
  <si>
    <t>Ugovorene kazne i ostale naknade šteta</t>
  </si>
  <si>
    <t>Tekući prijenosi EU sredstava subjektima izvan</t>
  </si>
  <si>
    <t>Kapitalni prijenosi EU sredstava subjektima izvan</t>
  </si>
  <si>
    <t>Kapitalne pomoći kreditnim i ostalim financ.instit.te trg.društv. u jav.sektoru</t>
  </si>
  <si>
    <t>Kapitalne pomoći kred. i ost.financ.inst. i trg.druš, zadrug izvan jav.sektora</t>
  </si>
  <si>
    <t>Kapitalne pomoći poljoprivrednicima i obrtnicima</t>
  </si>
  <si>
    <t>Kapitalne pomoći iz EU sredstava</t>
  </si>
  <si>
    <t>Raspored rashoda</t>
  </si>
  <si>
    <t>Povrat poreza i prireza na dohodak po godišnjoj prijavi</t>
  </si>
  <si>
    <t>Povrat poreza na dobit po godišnjoj prijavi</t>
  </si>
  <si>
    <t>Pomoći od inozemnih vlada</t>
  </si>
  <si>
    <t>Tekuće pomoći od inozemnih vlada</t>
  </si>
  <si>
    <t>Kapitalne pomoći od inozemnih vlada</t>
  </si>
  <si>
    <t>Pomoći od međunarodnih organizacija te institucija i tijela EU</t>
  </si>
  <si>
    <t>Tekuće pomoći od međunarodnih organizacija</t>
  </si>
  <si>
    <t>Kapitalne pomoći od međunarodnih organizacija</t>
  </si>
  <si>
    <t>Tekuće pomoći od institucija i tijela  EU</t>
  </si>
  <si>
    <t>Kapitalne pomoći od institucija i tijela  EU</t>
  </si>
  <si>
    <t>Pomoći proračunu iz drugih proračuna</t>
  </si>
  <si>
    <t>Tekuće pomoći proračunu iz drugih proračuna</t>
  </si>
  <si>
    <t>Kapitalne pomoći proračunu iz drugih proračuna</t>
  </si>
  <si>
    <t>Pomoći od izvanproračunskih korisnika</t>
  </si>
  <si>
    <t>Tekuće pomoći od izvanproračunskih korisnika</t>
  </si>
  <si>
    <t>Kapitalne pomoći od izvanproračunskih korisnika</t>
  </si>
  <si>
    <t>Pomoći proračunskim korisnicima iz proračuna koji im nije nadležan</t>
  </si>
  <si>
    <t>Tekuće pomoći proračunskim korisnicima iz proračuna koji im nije nadležan</t>
  </si>
  <si>
    <t>Kapitalne pomoći proračunskim korisnicima iz proračuna koji im nije nadležan</t>
  </si>
  <si>
    <t>Prihodi od financijske imovine</t>
  </si>
  <si>
    <t>Prihodi od kamata po vrijednosnim papirima</t>
  </si>
  <si>
    <t>Kamate na oročena sredstva i depozite po viđenju</t>
  </si>
  <si>
    <t>Prihodi od zateznih kamata</t>
  </si>
  <si>
    <t>Prihodi od pozitivnih tečajnih razlika i razlika zbog primjene valutne klauzule</t>
  </si>
  <si>
    <t>Prihodi od dividendi</t>
  </si>
  <si>
    <t>Prihodi iz dobiti trg.društava, kred.i ost.finan.inst. po posebnim propisima</t>
  </si>
  <si>
    <t>Ostali prihodi od financijske imovine</t>
  </si>
  <si>
    <t>Prihodi od nefinancijske imovine</t>
  </si>
  <si>
    <t>Naknade za koncesije</t>
  </si>
  <si>
    <t>Prihodi od zakupa i iznajmljivanja imovine</t>
  </si>
  <si>
    <t>Naknada za korištenje nefinancijske imovine</t>
  </si>
  <si>
    <t>Naknade za ceste</t>
  </si>
  <si>
    <t>Prihodi od prodaje kratkotrajne nefinancijske imovine</t>
  </si>
  <si>
    <t>Ostali prihodi od nefinancijske imovine</t>
  </si>
  <si>
    <t>Prihodi od kamata na dane zajmove</t>
  </si>
  <si>
    <t>Prihodi od kamata na dane zajmove međ.org.,inst. i tijelima EU te inoz.vladama</t>
  </si>
  <si>
    <t>Prihodi od kamata na dane zajmove neprofit. organizac., građanima i kućanstvima</t>
  </si>
  <si>
    <t>Prihodi od kamata na dane zajmove kredit. i ostalim finan.instit.u javn.sektoru</t>
  </si>
  <si>
    <t>Prihodi od kamata na dane zajmove trgovačkim društvima u javnom sektoru</t>
  </si>
  <si>
    <t>Prihodi od kamata na dane zajmove kredit. i ostalim fin.inst. izvan jav.sektora</t>
  </si>
  <si>
    <t>Prihodi od kamata na dane zajmove trg. društ. i obrtnicima izvan javnog sektora</t>
  </si>
  <si>
    <t>Prihodi od kamata na dane zajmove drugim razinama vlasti</t>
  </si>
  <si>
    <t>Prihodi od kamata na dane zajmove po protestiranim jamstvima</t>
  </si>
  <si>
    <t>Prihodi od kamata na dane zajmove neprof.org., građ. i kućan.po protest.jamst.</t>
  </si>
  <si>
    <t>Prih. od kamata na dane zajmove kred.i ost.fin.inst. u jav.sekt. po prot.jamst.</t>
  </si>
  <si>
    <t>Prihodi od kamata na dane zajmove trg.društ. u jav.sektoru po protest.jamstvima</t>
  </si>
  <si>
    <t>Prih.od kamata na dane zajmove kred.i finan.inst. izvan jav.sekt.po prot.jamst.</t>
  </si>
  <si>
    <t>Prih.od kamata na dane zajmove trg.dr.i obrtn. izvan jav.sekt.po protest.jamst.</t>
  </si>
  <si>
    <t>Prihodi od kamata na dane zajmove drugim razinama vlasti po protest. jamstvima</t>
  </si>
  <si>
    <t>Prihodi po posebnim propisima</t>
  </si>
  <si>
    <t>Prihodi od novčane naknade poslodav. zbog nezapoš. osoba s invaliditetom</t>
  </si>
  <si>
    <t>Komunalni doprinosi i naknade</t>
  </si>
  <si>
    <t>Prihodi od prodaje proizvoda i robe</t>
  </si>
  <si>
    <t>Prihodi od pruženih usluga</t>
  </si>
  <si>
    <t>Prihodi iz nadležnog proračuna za financiranje rashoda poslovanja</t>
  </si>
  <si>
    <t>Prihodi iz nadležnog proračuna za fin. rashoda za nabavu nefinac. imovine</t>
  </si>
  <si>
    <t>Prihodi iz nadležnog prorač. za fin. izdataka za fin. imovinu i otplatu zajmova</t>
  </si>
  <si>
    <t>Prihodi od HZZO-a na temelju ugovornih obveza</t>
  </si>
  <si>
    <t>Kazne i upravne mjere</t>
  </si>
  <si>
    <t>Raspored prihoda</t>
  </si>
  <si>
    <t>Prihodi od prodaje materijalne imovine - prirodnih bogatstava</t>
  </si>
  <si>
    <t>Prihodi od prodaje nematerijalne imovine</t>
  </si>
  <si>
    <t>Prihodi od prodaje građevinskih objekata</t>
  </si>
  <si>
    <t>Prihodi od prodaje postrojenja i opreme</t>
  </si>
  <si>
    <t>Prihodi od prodaje prijevoznih sredstava</t>
  </si>
  <si>
    <t>Prihodi od prodaje knjiga, umjetničkih djela i ostalih izložbenih vrijednosti</t>
  </si>
  <si>
    <t>Prihodi od prodaje višegodišnjih nasada i osnovnog stada</t>
  </si>
  <si>
    <t>Prihodi od prodaje nematerijalne proizvedene imovine</t>
  </si>
  <si>
    <t>Prihodi od prodaje plemenitih metala i ostalih pohranjenih vrijednosti</t>
  </si>
  <si>
    <t>Prihodi od prodaje zaliha</t>
  </si>
  <si>
    <t>Vlastiti izvori iz proračuna</t>
  </si>
  <si>
    <t>Ostali vlastiti izvori</t>
  </si>
  <si>
    <t>Ispravak vlastitih izvora iz proračuna za obveze</t>
  </si>
  <si>
    <t>Ispravak ostalih vlastitih izvora za obveze</t>
  </si>
  <si>
    <t>Promjene u vrijednosti i obujmu imovine</t>
  </si>
  <si>
    <t>Promjene u vrijednosti i obujmu obveza</t>
  </si>
  <si>
    <t>Obračun  prihoda i rashoda poslovanja</t>
  </si>
  <si>
    <t>Obračun prihoda i rashoda od nefinancijske imovine</t>
  </si>
  <si>
    <t>Obračun primitaka i izdataka od financijske imovine</t>
  </si>
  <si>
    <t>Višak prihoda</t>
  </si>
  <si>
    <t>Manjak prihoda</t>
  </si>
  <si>
    <t>Obračunati doprinosi za obvezno zdravstveno osiguranje</t>
  </si>
  <si>
    <t>Obračunati doprinosi za mirovinsko osiguranje</t>
  </si>
  <si>
    <t>Obračunati doprinosi za zapošljavanje</t>
  </si>
  <si>
    <t>Prihodi od prodaje proizvoda i roba i pruženih usluga</t>
  </si>
  <si>
    <t>Obračunati prihodi od HZZO-a na temelju ugovornih obveza</t>
  </si>
  <si>
    <t>Rezerviranja za otplatu zajmova/kredita koji dospijevaju u tekućoj godinu</t>
  </si>
  <si>
    <t>Ostala rezerviranja (stalna pričuva i drugo)</t>
  </si>
  <si>
    <t>Tuđa imovina dobivena na korištenje</t>
  </si>
  <si>
    <t>Dana jamstva</t>
  </si>
  <si>
    <t>Dana kreditna pisma</t>
  </si>
  <si>
    <t>Instrumenti osiguranja plaćanja</t>
  </si>
  <si>
    <t>Ostali izvanbilančni zapisi</t>
  </si>
  <si>
    <t>VIŠAK IZ  PRETHODNE GODINE RASPOREĐEN PREMA KONTIMA</t>
  </si>
  <si>
    <t>VLASTITA SREDSTVA</t>
  </si>
  <si>
    <t>UKUPNO</t>
  </si>
  <si>
    <t>IZVOR 31</t>
  </si>
  <si>
    <t>IZVOR 43</t>
  </si>
  <si>
    <t>IZVOR 52</t>
  </si>
  <si>
    <t>IZVOR 61</t>
  </si>
  <si>
    <t>UKUPNO PRIHODI</t>
  </si>
  <si>
    <t>UKUPNO RASHODI</t>
  </si>
  <si>
    <t>BROJ KONTA
(4 razina)</t>
  </si>
  <si>
    <t>Ukupni iznos iz tablice 2.</t>
  </si>
  <si>
    <t>PODACI O RAVNATELJU USTANOVE</t>
  </si>
  <si>
    <r>
      <t xml:space="preserve">POVEZNICA S GODIŠNJIM PLANOM I PROGRAMOM RADA  </t>
    </r>
    <r>
      <rPr>
        <b/>
        <sz val="8"/>
        <color indexed="8"/>
        <rFont val="Arial"/>
        <family val="2"/>
        <charset val="238"/>
      </rPr>
      <t>(navesti elemente iz Godišnjeg plana koji se ostvaruju navedenim programom)</t>
    </r>
  </si>
  <si>
    <t>UKUPNI TROŠKOVI</t>
  </si>
  <si>
    <t>*Za svaki program priložiti detaljan opis i detaljno razrađeni troškovnik (s iskazanom specifikacijom prihoda i rashoda)</t>
  </si>
  <si>
    <t>Ukupni iznosi iz tablice 2.</t>
  </si>
  <si>
    <t>SVEUKUPNO</t>
  </si>
  <si>
    <t>NAZIV KONTA
(automatski se upisuje unosom kontnog broja)</t>
  </si>
  <si>
    <t>A835003</t>
  </si>
  <si>
    <t>Program Kreativna Europa- potprogram Kultura</t>
  </si>
  <si>
    <t>TRG REPUBLIKE HRVATSKE 15</t>
  </si>
  <si>
    <t>U NADLEŽNOSTI MINISTARSTVA KULTURE I MEDIJA</t>
  </si>
  <si>
    <t>NACIONALNI MUZEJ MODERNE UMJETNOSTI</t>
  </si>
  <si>
    <t>SREDSTVA MKM-a ZA PROGRAMSKU DJELTNOST</t>
  </si>
  <si>
    <t>Ravnatelj</t>
  </si>
  <si>
    <t>KRATKI OPIS PROGRAMA
(ujedno navesti aktivnosti koje će se provoditi programom)</t>
  </si>
  <si>
    <t>VRIJEME REALIZACIJE
(početak)</t>
  </si>
  <si>
    <t>VRIJEME REALIZACIJE
(kraj)</t>
  </si>
  <si>
    <t>TRAŽENI IZNOS</t>
  </si>
  <si>
    <t>ZA 2026. GODINU</t>
  </si>
  <si>
    <t>Tablica: PLAN PROGRAMSKIH AKTIVNOSTI USTANOVA U NADLEŽNOSTI MINISTARSTVA KULTURE I MEDIJA ZA 2026. GODINU</t>
  </si>
  <si>
    <t>DRŽAVNI ARHIV U POŽEGI</t>
  </si>
  <si>
    <t>Županijska 13</t>
  </si>
  <si>
    <t>34000 POŽEGA</t>
  </si>
  <si>
    <t>Bruna Horović Vuković</t>
  </si>
  <si>
    <t>091/5182996</t>
  </si>
  <si>
    <t>ravnatelj@das.hr</t>
  </si>
  <si>
    <t>Restauracija i konzervacija arhivskog gradiva</t>
  </si>
  <si>
    <t xml:space="preserve">Nabavljanje potrebnih materijala i tehničkih pomagala za konzervaciju i restauraciju, prema Planu rada DAST-a. Knjigoveško platno različitih formata, filmoplast trake, ljepenke, ljepila, olovke, nožići, japanski papir, pergamen,  zaštitne rukavice, materijali su potrebni za svakodnevni posao radionice. </t>
  </si>
  <si>
    <t>1. 1. 2026.</t>
  </si>
  <si>
    <t>31.12.2026.</t>
  </si>
  <si>
    <t>Opremanje čitaonice</t>
  </si>
  <si>
    <t>1.1.2026.</t>
  </si>
  <si>
    <t>Državni arhiv u Splitu u 2026. godini preuzima glavno uredništvo časopisa (broj 7/2026). Planirane aktivnosti: uredništvo, lektura i korektura, recenzije priloga, prijevode, grafički dizajn i priprema te tisak časopisa.</t>
  </si>
  <si>
    <t>Međunarodni tjedan arhiva</t>
  </si>
  <si>
    <t>travanj 2026.</t>
  </si>
  <si>
    <t>lipanj 2026.</t>
  </si>
  <si>
    <t>Nabava računalne opreme</t>
  </si>
  <si>
    <t>1.5.2026.</t>
  </si>
  <si>
    <t>Opremanje radionice za restauraciju i konzervaciju arhivskoga gradiva</t>
  </si>
  <si>
    <t>Na temelju dobivene suglasnosti, DAST je nakon odlaska restauratorice tehničarke, zaposlio u stalni radni odnos restauratora-konzervatora za čiji je redovni rad potrebno nabaviti profesionalni rasvjetni stol.</t>
  </si>
  <si>
    <t>listopad 2026.</t>
  </si>
  <si>
    <t xml:space="preserve">U velikoj prostoriji čitaonice, radi poboljšanja uvjeta za rad korisnicima, potrebno je nabaviti bežične svjetiljke za svaki radni stol. Postojeća svjetla imaju razvučene kabele po tlu, što otežava kretanje po prostoriji. Također, potrebno je zamjeniti dotrajali namještaj novim policama, ormarom i ormarićem, za odlaganje obavijesnih pomagala, formulara, narudžbenica i sl. kao i garderobne ormariće. </t>
  </si>
  <si>
    <t xml:space="preserve">DAST će pripremiti izložbu, odnosno predavanje na zadanu temu za obilježavanje Međunarodnog tjedna arhiva 2026.g.Planirani troškovi odnose se na honorar, obradu i pripremu materijala te grafičku pripremu i tisak. </t>
  </si>
  <si>
    <t>Jačanje mrežnog sustava</t>
  </si>
  <si>
    <t>Na postojećem NAS uređaju iz 2011. g. ponestaje prostora za vršenje beckup-ova sa svih računala u DAST-u. Problem bismo riješili novim NAS uređajem s većom memorijom, na kojoj bi se učitavali podaci koje prikupljaju djelatnici u svom radu, a ne idu na javnu objavu.</t>
  </si>
  <si>
    <t>Opremanje spremišnih prostorija</t>
  </si>
  <si>
    <t>U svim spremišnim prostorijama potrebno je zamijeniti stare arhivske ljestve novima, kao i nabaviti dvoja dvoetažna kolica.</t>
  </si>
  <si>
    <t>31.3.2026.</t>
  </si>
  <si>
    <t>31.10.2026.</t>
  </si>
  <si>
    <t>31.5.2026.</t>
  </si>
  <si>
    <t>Za potrebe urednog odlaganja filmskih negativa i fotografija, potrebno je nabaviti posebne albumske stranice i foto-album.</t>
  </si>
  <si>
    <t>Planira se nabava tri nova računala za djelatnike koji su zaposleni u DAST-u tijekom 2025. godine, kao i nabava računala za dežurnog djelatnika u čitaonici.</t>
  </si>
  <si>
    <t>KONTO program</t>
  </si>
  <si>
    <t>1.1.1. Obrada i sređivanje arhivskoga gradiva</t>
  </si>
  <si>
    <t>1.2.3. Restauracija gradiva</t>
  </si>
  <si>
    <t>1.2.3. Opremanje restauratorske radionice</t>
  </si>
  <si>
    <t>1.2.1. Čitaonica</t>
  </si>
  <si>
    <t>1.1.1. Obrada i sređivanje arhivskog nekonvencionalnog gradiva</t>
  </si>
  <si>
    <t>2.1.1. Vjesnik dalmatinskih arhiva (7/2026)</t>
  </si>
  <si>
    <t>2.1.2. Posebna izdanja</t>
  </si>
  <si>
    <t>2.3. Izložbena djelatnost</t>
  </si>
  <si>
    <t>1.2.1. Skrbništvo u spremištima</t>
  </si>
  <si>
    <t>31. 12. 2026.</t>
  </si>
  <si>
    <t>Vjesnik dalmatinskih arhiva</t>
  </si>
  <si>
    <t>195 godina splitskog urbanizma</t>
  </si>
  <si>
    <t xml:space="preserve">Planirano je posebno izdanje 195 godina splitskog urbanizma, knjiga 1. Radi se o Pregledu osnovnih zakona, dokumenata i urbanističkih planova primjenjivanih na području Splita u razdoblju od 1831.-2026. Knjiga je nastala na temelju rada na dva arhivska fonda HR-DAST-152 Arhiv mapa za Istru i Dalmaciju te HR-DAST-119 Urbanistički zavod Dalmacije. U 2026. planira se tisak navedene knjige, kao prvog dijela dvoknjižja o razvoju splitskog urbanizma. Drugi dio, koji će opisati specifičnosti kontinuiteta splitskog urbanizma kroz analize i interpretacije najvažnijih urbanističkih planova u razdoblju od 1831.-2026.,  planira se za 2028. godinu.
Knjiga 1.
</t>
  </si>
  <si>
    <t>Preventivna zaštita arhivskoga gradiva - arhivske kutije</t>
  </si>
  <si>
    <t>Tehnička zaštita nekonvencionalnoga gradiva</t>
  </si>
  <si>
    <t xml:space="preserve">Nabavkom arhivskih kutija i natron papira, arhivski fondovi i zbirke predviđeni za obradu i opis, kao i za gradivo koje će se preuzimati tijekom 2026. g., pohranit će se prema pravilima struke. </t>
  </si>
  <si>
    <t>Nužna je izmjena zastarjelog programa na DOS platformi i nabavka novog programa za računovodstveno-financijsko poslovanje, koji je u potpunosti usklađen s novim Zakonom o fiskalizaciji.</t>
  </si>
  <si>
    <t>1.3. Odjel za opće poslove</t>
  </si>
  <si>
    <t>2.4. Informatizacija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</si>
</sst>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numFmt numFmtId="165" formatCode="00000000"/>
    <numFmt numFmtId="166" formatCode="00000000000"/>
  </numFmts>
  <fonts count="36" x14ac:knownFonts="1">
    <font>
      <sz val="11"/>
      <color indexed="8"/>
      <name val="Calibri"/>
      <family val="2"/>
      <charset val="238"/>
    </font>
    <font>
      <b/>
      <sz val="9"/>
      <color indexed="8"/>
      <name val="Arial"/>
      <family val="2"/>
      <charset val="238"/>
    </font>
    <font>
      <b/>
      <sz val="10"/>
      <color indexed="8"/>
      <name val="Arial"/>
      <family val="2"/>
      <charset val="238"/>
    </font>
    <font>
      <b/>
      <sz val="12"/>
      <color indexed="8"/>
      <name val="Arial"/>
      <family val="2"/>
      <charset val="238"/>
    </font>
    <font>
      <sz val="10"/>
      <color indexed="8"/>
      <name val="Arial"/>
      <family val="2"/>
      <charset val="238"/>
    </font>
    <font>
      <b/>
      <sz val="8"/>
      <color indexed="8"/>
      <name val="Arial"/>
      <family val="2"/>
      <charset val="238"/>
    </font>
    <font>
      <sz val="10"/>
      <name val="Tahoma"/>
      <family val="2"/>
      <charset val="238"/>
    </font>
    <font>
      <b/>
      <sz val="9"/>
      <name val="Arial"/>
      <family val="2"/>
      <charset val="238"/>
    </font>
    <font>
      <sz val="9"/>
      <name val="Arial"/>
      <family val="2"/>
      <charset val="238"/>
    </font>
    <font>
      <sz val="14"/>
      <color indexed="8"/>
      <name val="Arial"/>
      <family val="2"/>
      <charset val="238"/>
    </font>
    <font>
      <sz val="10"/>
      <color indexed="8"/>
      <name val="Calibri"/>
      <family val="2"/>
      <charset val="238"/>
    </font>
    <font>
      <sz val="11"/>
      <color indexed="8"/>
      <name val="Calibri"/>
      <family val="2"/>
      <charset val="238"/>
    </font>
    <font>
      <sz val="9"/>
      <color indexed="8"/>
      <name val="Calibri"/>
      <family val="2"/>
      <charset val="238"/>
    </font>
    <font>
      <sz val="12"/>
      <color indexed="8"/>
      <name val="Arial"/>
      <family val="2"/>
      <charset val="238"/>
    </font>
    <font>
      <b/>
      <sz val="12"/>
      <color indexed="8"/>
      <name val="Calibri"/>
      <family val="2"/>
      <charset val="238"/>
    </font>
    <font>
      <sz val="12"/>
      <color indexed="8"/>
      <name val="Calibri"/>
      <family val="2"/>
      <charset val="238"/>
    </font>
    <font>
      <sz val="11"/>
      <color indexed="8"/>
      <name val="Arial"/>
      <family val="2"/>
      <charset val="238"/>
    </font>
    <font>
      <b/>
      <sz val="14"/>
      <color indexed="8"/>
      <name val="Calibri"/>
      <family val="2"/>
      <charset val="238"/>
    </font>
    <font>
      <u/>
      <sz val="11"/>
      <color theme="10"/>
      <name val="Calibri"/>
      <family val="2"/>
      <charset val="238"/>
    </font>
    <font>
      <sz val="10"/>
      <name val="Arial"/>
      <family val="2"/>
      <charset val="238"/>
    </font>
    <font>
      <b/>
      <sz val="8"/>
      <color theme="1"/>
      <name val="Arial Narrow"/>
      <family val="2"/>
      <charset val="238"/>
    </font>
    <font>
      <sz val="8"/>
      <color theme="1"/>
      <name val="Arial Narrow"/>
      <family val="2"/>
      <charset val="238"/>
    </font>
    <font>
      <b/>
      <sz val="11"/>
      <name val="Arial Narrow"/>
      <family val="2"/>
      <charset val="238"/>
    </font>
    <font>
      <b/>
      <sz val="11"/>
      <color theme="1"/>
      <name val="Arial Narrow"/>
      <family val="2"/>
      <charset val="238"/>
    </font>
    <font>
      <b/>
      <sz val="10"/>
      <name val="Arial Narrow"/>
      <family val="2"/>
      <charset val="238"/>
    </font>
    <font>
      <b/>
      <sz val="8"/>
      <name val="Arial Narrow"/>
      <family val="2"/>
      <charset val="238"/>
    </font>
    <font>
      <b/>
      <sz val="18"/>
      <color indexed="8"/>
      <name val="Arial"/>
      <family val="2"/>
      <charset val="238"/>
    </font>
    <font>
      <b/>
      <sz val="10"/>
      <color rgb="FFFF0000"/>
      <name val="Arial Narrow"/>
      <family val="2"/>
      <charset val="238"/>
    </font>
    <font>
      <b/>
      <sz val="9"/>
      <color indexed="8"/>
      <name val="Calibri"/>
      <family val="2"/>
      <charset val="238"/>
    </font>
    <font>
      <b/>
      <sz val="11"/>
      <color rgb="FFFF0000"/>
      <name val="Arial Narrow"/>
      <family val="2"/>
      <charset val="238"/>
    </font>
    <font>
      <b/>
      <sz val="11"/>
      <color rgb="FF0070C0"/>
      <name val="Arial Narrow"/>
      <family val="2"/>
      <charset val="238"/>
    </font>
    <font>
      <b/>
      <sz val="10"/>
      <color rgb="FF0070C0"/>
      <name val="Arial Narrow"/>
      <family val="2"/>
      <charset val="238"/>
    </font>
    <font>
      <i/>
      <sz val="11"/>
      <color indexed="8"/>
      <name val="Arial"/>
      <family val="2"/>
      <charset val="238"/>
    </font>
    <font>
      <sz val="11"/>
      <name val="Calibri"/>
    </font>
    <font>
      <sz val="9"/>
      <color indexed="8"/>
      <name val="Calibri"/>
    </font>
    <font>
      <sz val="9"/>
      <color indexed="8"/>
      <name val="Calibri"/>
      <family val="2"/>
    </font>
  </fonts>
  <fills count="7">
    <fill>
      <patternFill patternType="none"/>
    </fill>
    <fill>
      <patternFill patternType="gray125"/>
    </fill>
    <fill>
      <patternFill patternType="solid">
        <fgColor indexed="27"/>
        <bgColor indexed="64"/>
      </patternFill>
    </fill>
    <fill>
      <patternFill patternType="solid">
        <fgColor them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2" tint="-9.9978637043366805E-2"/>
        <bgColor indexed="64"/>
      </patternFill>
    </fill>
  </fills>
  <borders count="25">
    <border>
      <left/>
      <right/>
      <top/>
      <bottom/>
      <diagonal/>
    </border>
    <border>
      <left style="double">
        <color indexed="8"/>
      </left>
      <right style="thin">
        <color indexed="8"/>
      </right>
      <top style="double">
        <color indexed="8"/>
      </top>
      <bottom style="hair">
        <color indexed="8"/>
      </bottom>
      <diagonal/>
    </border>
    <border>
      <left style="thin">
        <color indexed="8"/>
      </left>
      <right style="thin">
        <color indexed="8"/>
      </right>
      <top style="double">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bottom/>
      <diagonal/>
    </border>
    <border>
      <left style="thin">
        <color indexed="8"/>
      </left>
      <right style="double">
        <color indexed="8"/>
      </right>
      <top style="double">
        <color indexed="8"/>
      </top>
      <bottom style="hair">
        <color indexed="8"/>
      </bottom>
      <diagonal/>
    </border>
    <border>
      <left style="double">
        <color indexed="8"/>
      </left>
      <right style="thin">
        <color indexed="8"/>
      </right>
      <top/>
      <bottom style="hair">
        <color indexed="8"/>
      </bottom>
      <diagonal/>
    </border>
    <border>
      <left style="thin">
        <color indexed="8"/>
      </left>
      <right style="double">
        <color indexed="8"/>
      </right>
      <top style="hair">
        <color indexed="8"/>
      </top>
      <bottom style="hair">
        <color indexed="8"/>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xf numFmtId="0" fontId="18" fillId="0" borderId="0" applyNumberFormat="0" applyFill="0" applyBorder="0" applyAlignment="0" applyProtection="0"/>
    <xf numFmtId="0" fontId="18" fillId="0" borderId="0" applyNumberFormat="0" applyFill="0" applyBorder="0" applyAlignment="0" applyProtection="0">
      <alignment vertical="top"/>
      <protection locked="0"/>
    </xf>
    <xf numFmtId="0" fontId="11" fillId="0" borderId="0"/>
    <xf numFmtId="0" fontId="6" fillId="0" borderId="0"/>
    <xf numFmtId="0" fontId="6" fillId="0" borderId="0"/>
    <xf numFmtId="0" fontId="33" fillId="0" borderId="0"/>
  </cellStyleXfs>
  <cellXfs count="99">
    <xf numFmtId="0" fontId="0" fillId="0" borderId="0" xfId="0"/>
    <xf numFmtId="0" fontId="4" fillId="0" borderId="0" xfId="0" applyFont="1" applyAlignment="1">
      <alignment vertical="center" wrapText="1"/>
    </xf>
    <xf numFmtId="0" fontId="7" fillId="0" borderId="1" xfId="4" applyFont="1" applyBorder="1" applyAlignment="1">
      <alignment horizontal="center" vertical="center" wrapText="1"/>
    </xf>
    <xf numFmtId="0" fontId="7" fillId="0" borderId="2" xfId="4" applyFont="1" applyBorder="1" applyAlignment="1">
      <alignment horizontal="center" vertical="center" wrapText="1"/>
    </xf>
    <xf numFmtId="0" fontId="8" fillId="0" borderId="3" xfId="5" applyFont="1" applyBorder="1" applyAlignment="1">
      <alignment horizontal="left" vertical="center" wrapText="1" indent="1"/>
    </xf>
    <xf numFmtId="0" fontId="7" fillId="0" borderId="4" xfId="4" applyFont="1" applyBorder="1" applyAlignment="1">
      <alignment horizontal="center" vertical="center" wrapText="1"/>
    </xf>
    <xf numFmtId="0" fontId="2" fillId="0" borderId="0" xfId="0" applyFont="1" applyAlignment="1">
      <alignment vertical="center"/>
    </xf>
    <xf numFmtId="0" fontId="4" fillId="0" borderId="0" xfId="0" applyFont="1" applyAlignment="1">
      <alignment vertical="center"/>
    </xf>
    <xf numFmtId="0" fontId="9" fillId="0" borderId="0" xfId="0" applyFont="1" applyAlignment="1">
      <alignment horizontal="center" vertical="center"/>
    </xf>
    <xf numFmtId="0" fontId="2" fillId="0" borderId="0" xfId="0" applyFont="1" applyAlignment="1">
      <alignment horizontal="left" vertical="center" indent="1"/>
    </xf>
    <xf numFmtId="0" fontId="7" fillId="0" borderId="5" xfId="4" applyFont="1" applyBorder="1" applyAlignment="1">
      <alignment horizontal="center" vertical="center" wrapText="1"/>
    </xf>
    <xf numFmtId="164" fontId="8" fillId="0" borderId="6" xfId="3" applyNumberFormat="1" applyFont="1" applyBorder="1" applyAlignment="1">
      <alignment horizontal="center" vertical="center" wrapText="1"/>
    </xf>
    <xf numFmtId="1" fontId="8" fillId="0" borderId="3" xfId="3" applyNumberFormat="1" applyFont="1" applyBorder="1" applyAlignment="1">
      <alignment horizontal="right" vertical="center" wrapText="1"/>
    </xf>
    <xf numFmtId="0" fontId="8" fillId="0" borderId="3" xfId="3" applyFont="1" applyBorder="1" applyAlignment="1">
      <alignment horizontal="left" vertical="center" wrapText="1" indent="1"/>
    </xf>
    <xf numFmtId="165" fontId="8" fillId="0" borderId="3" xfId="3" applyNumberFormat="1" applyFont="1" applyBorder="1" applyAlignment="1">
      <alignment horizontal="center" vertical="center" wrapText="1"/>
    </xf>
    <xf numFmtId="0" fontId="8" fillId="0" borderId="7" xfId="3" applyFont="1" applyBorder="1" applyAlignment="1">
      <alignment horizontal="center" vertical="center"/>
    </xf>
    <xf numFmtId="165" fontId="8" fillId="0" borderId="3" xfId="3" quotePrefix="1" applyNumberFormat="1" applyFont="1" applyBorder="1" applyAlignment="1">
      <alignment horizontal="center" vertical="center" wrapText="1"/>
    </xf>
    <xf numFmtId="0" fontId="8" fillId="0" borderId="4" xfId="3" applyFont="1" applyBorder="1" applyAlignment="1">
      <alignment horizontal="left" vertical="center" wrapText="1" indent="1"/>
    </xf>
    <xf numFmtId="165" fontId="8" fillId="0" borderId="3" xfId="3" applyNumberFormat="1" applyFont="1" applyBorder="1" applyAlignment="1">
      <alignment horizontal="left" vertical="center" wrapText="1" indent="1"/>
    </xf>
    <xf numFmtId="165" fontId="8" fillId="0" borderId="3" xfId="3" applyNumberFormat="1" applyFont="1" applyBorder="1" applyAlignment="1">
      <alignment horizontal="center" vertical="center"/>
    </xf>
    <xf numFmtId="1" fontId="8" fillId="0" borderId="3" xfId="3" applyNumberFormat="1" applyFont="1" applyBorder="1" applyAlignment="1">
      <alignment horizontal="right" vertical="center"/>
    </xf>
    <xf numFmtId="0" fontId="18" fillId="0" borderId="0" xfId="1" applyProtection="1"/>
    <xf numFmtId="0" fontId="10" fillId="0" borderId="0" xfId="0" applyFont="1"/>
    <xf numFmtId="0" fontId="12" fillId="0" borderId="0" xfId="0" applyFont="1" applyAlignment="1" applyProtection="1">
      <alignment horizontal="left" vertical="top" wrapText="1"/>
      <protection locked="0"/>
    </xf>
    <xf numFmtId="166" fontId="12" fillId="0" borderId="0" xfId="0" applyNumberFormat="1" applyFont="1" applyAlignment="1" applyProtection="1">
      <alignment horizontal="left" vertical="top" wrapText="1"/>
      <protection locked="0"/>
    </xf>
    <xf numFmtId="4" fontId="12" fillId="0" borderId="0" xfId="0" applyNumberFormat="1" applyFont="1" applyAlignment="1" applyProtection="1">
      <alignment horizontal="right" vertical="top" wrapText="1"/>
      <protection locked="0"/>
    </xf>
    <xf numFmtId="0" fontId="12" fillId="0" borderId="0" xfId="0" applyFont="1" applyAlignment="1" applyProtection="1">
      <alignment horizontal="center" vertical="center" wrapText="1"/>
      <protection locked="0"/>
    </xf>
    <xf numFmtId="0" fontId="8" fillId="0" borderId="0" xfId="3" applyFont="1" applyAlignment="1">
      <alignment horizontal="left" vertical="center" wrapText="1" indent="1"/>
    </xf>
    <xf numFmtId="0" fontId="15" fillId="0" borderId="0" xfId="0" applyFont="1"/>
    <xf numFmtId="0" fontId="13" fillId="0" borderId="0" xfId="0" applyFont="1" applyAlignment="1">
      <alignment horizontal="right" vertical="center"/>
    </xf>
    <xf numFmtId="0" fontId="14" fillId="3" borderId="8" xfId="0" applyFont="1" applyFill="1" applyBorder="1" applyAlignment="1">
      <alignment horizontal="left"/>
    </xf>
    <xf numFmtId="0" fontId="15" fillId="3" borderId="8" xfId="0" applyFont="1" applyFill="1" applyBorder="1"/>
    <xf numFmtId="0" fontId="15" fillId="3" borderId="9" xfId="0" applyFont="1" applyFill="1" applyBorder="1"/>
    <xf numFmtId="0" fontId="3" fillId="0" borderId="0" xfId="0" applyFont="1" applyAlignment="1">
      <alignment vertical="center"/>
    </xf>
    <xf numFmtId="0" fontId="15" fillId="0" borderId="8" xfId="0" applyFont="1" applyBorder="1"/>
    <xf numFmtId="0" fontId="15" fillId="0" borderId="9" xfId="0" applyFont="1" applyBorder="1" applyProtection="1">
      <protection locked="0"/>
    </xf>
    <xf numFmtId="0" fontId="15" fillId="0" borderId="9" xfId="0" applyFont="1" applyBorder="1"/>
    <xf numFmtId="49" fontId="15" fillId="0" borderId="0" xfId="0" applyNumberFormat="1" applyFont="1"/>
    <xf numFmtId="49" fontId="15" fillId="0" borderId="8" xfId="0" applyNumberFormat="1" applyFont="1" applyBorder="1" applyProtection="1">
      <protection locked="0"/>
    </xf>
    <xf numFmtId="0" fontId="16" fillId="0" borderId="0" xfId="0" applyFont="1" applyAlignment="1">
      <alignment horizontal="right" vertical="center"/>
    </xf>
    <xf numFmtId="0" fontId="19" fillId="0" borderId="0" xfId="0" applyFont="1"/>
    <xf numFmtId="3" fontId="20" fillId="5" borderId="16" xfId="0" applyNumberFormat="1" applyFont="1" applyFill="1" applyBorder="1" applyAlignment="1">
      <alignment horizontal="center" vertical="center" wrapText="1"/>
    </xf>
    <xf numFmtId="3" fontId="21" fillId="5" borderId="16" xfId="0" applyNumberFormat="1" applyFont="1" applyFill="1" applyBorder="1" applyAlignment="1">
      <alignment horizontal="center" vertical="center" wrapText="1"/>
    </xf>
    <xf numFmtId="0" fontId="22" fillId="0" borderId="16" xfId="0" applyFont="1" applyBorder="1" applyAlignment="1">
      <alignment horizontal="center" vertical="center" wrapText="1"/>
    </xf>
    <xf numFmtId="4" fontId="23" fillId="6" borderId="16" xfId="0" applyNumberFormat="1" applyFont="1" applyFill="1" applyBorder="1" applyAlignment="1">
      <alignment horizontal="right" vertical="center" wrapText="1"/>
    </xf>
    <xf numFmtId="4" fontId="23" fillId="0" borderId="16" xfId="0" applyNumberFormat="1" applyFont="1" applyBorder="1" applyAlignment="1">
      <alignment horizontal="right" vertical="center" wrapText="1"/>
    </xf>
    <xf numFmtId="4" fontId="0" fillId="0" borderId="0" xfId="0" applyNumberFormat="1"/>
    <xf numFmtId="0" fontId="24" fillId="0" borderId="16" xfId="0" applyFont="1" applyBorder="1" applyAlignment="1">
      <alignment horizontal="left" vertical="center" wrapText="1"/>
    </xf>
    <xf numFmtId="4" fontId="23" fillId="6" borderId="11" xfId="0" applyNumberFormat="1" applyFont="1" applyFill="1" applyBorder="1" applyAlignment="1">
      <alignment horizontal="right" vertical="center" wrapText="1"/>
    </xf>
    <xf numFmtId="0" fontId="24" fillId="0" borderId="15" xfId="0" applyFont="1" applyBorder="1" applyAlignment="1">
      <alignment horizontal="left" vertical="center" wrapText="1"/>
    </xf>
    <xf numFmtId="0" fontId="22" fillId="6" borderId="17" xfId="0" applyFont="1" applyFill="1" applyBorder="1" applyAlignment="1">
      <alignment horizontal="left" vertical="center" wrapText="1"/>
    </xf>
    <xf numFmtId="0" fontId="12" fillId="0" borderId="0" xfId="0" applyFont="1"/>
    <xf numFmtId="0" fontId="25" fillId="5" borderId="18" xfId="0" applyFont="1" applyFill="1" applyBorder="1" applyAlignment="1">
      <alignment horizontal="right" vertical="center" wrapText="1"/>
    </xf>
    <xf numFmtId="0" fontId="27" fillId="6" borderId="17" xfId="0" applyFont="1" applyFill="1" applyBorder="1" applyAlignment="1">
      <alignment horizontal="center" vertical="center" wrapText="1"/>
    </xf>
    <xf numFmtId="14" fontId="12" fillId="0" borderId="0" xfId="0" applyNumberFormat="1" applyFont="1" applyAlignment="1" applyProtection="1">
      <alignment horizontal="left" vertical="top" wrapText="1"/>
      <protection locked="0"/>
    </xf>
    <xf numFmtId="4" fontId="29" fillId="5" borderId="16" xfId="0" applyNumberFormat="1" applyFont="1" applyFill="1" applyBorder="1" applyAlignment="1">
      <alignment horizontal="right" vertical="center" wrapText="1"/>
    </xf>
    <xf numFmtId="4" fontId="30" fillId="5" borderId="16" xfId="0" applyNumberFormat="1" applyFont="1" applyFill="1" applyBorder="1" applyAlignment="1">
      <alignment horizontal="right" vertical="center" wrapText="1"/>
    </xf>
    <xf numFmtId="0" fontId="31" fillId="6" borderId="17" xfId="0" applyFont="1" applyFill="1" applyBorder="1" applyAlignment="1">
      <alignment horizontal="center" vertical="center" wrapText="1"/>
    </xf>
    <xf numFmtId="0" fontId="28" fillId="0" borderId="0" xfId="0" applyFont="1" applyAlignment="1">
      <alignment horizontal="right"/>
    </xf>
    <xf numFmtId="0" fontId="17" fillId="3" borderId="8" xfId="0" applyFont="1" applyFill="1" applyBorder="1" applyAlignment="1">
      <alignment horizontal="left"/>
    </xf>
    <xf numFmtId="0" fontId="1" fillId="2" borderId="20" xfId="0" applyFont="1" applyFill="1" applyBorder="1" applyAlignment="1">
      <alignment vertical="center" wrapText="1"/>
    </xf>
    <xf numFmtId="0" fontId="1" fillId="2" borderId="21" xfId="0" applyFont="1" applyFill="1" applyBorder="1" applyAlignment="1">
      <alignment vertical="center" wrapText="1"/>
    </xf>
    <xf numFmtId="0" fontId="1" fillId="2" borderId="22" xfId="0" applyFont="1" applyFill="1" applyBorder="1" applyAlignment="1">
      <alignment vertical="center" wrapText="1"/>
    </xf>
    <xf numFmtId="0" fontId="1" fillId="2" borderId="23" xfId="0" applyFont="1" applyFill="1" applyBorder="1" applyAlignment="1">
      <alignment vertical="center" wrapText="1"/>
    </xf>
    <xf numFmtId="0" fontId="1" fillId="2" borderId="23" xfId="0" applyFont="1" applyFill="1" applyBorder="1" applyAlignment="1">
      <alignment horizontal="right" vertical="center" wrapText="1"/>
    </xf>
    <xf numFmtId="0" fontId="1" fillId="2" borderId="24" xfId="0" applyFont="1" applyFill="1" applyBorder="1" applyAlignment="1">
      <alignment horizontal="right" vertical="center" wrapText="1"/>
    </xf>
    <xf numFmtId="4" fontId="12" fillId="0" borderId="0" xfId="0" applyNumberFormat="1" applyFont="1" applyAlignment="1" applyProtection="1">
      <alignment horizontal="left" vertical="top" wrapText="1"/>
      <protection locked="0"/>
    </xf>
    <xf numFmtId="4" fontId="28" fillId="6" borderId="17" xfId="0" applyNumberFormat="1" applyFont="1" applyFill="1" applyBorder="1"/>
    <xf numFmtId="0" fontId="18" fillId="0" borderId="9" xfId="1" applyBorder="1" applyProtection="1">
      <protection locked="0"/>
    </xf>
    <xf numFmtId="0" fontId="34" fillId="0" borderId="0" xfId="0" applyFont="1" applyAlignment="1" applyProtection="1">
      <alignment horizontal="left" vertical="top" wrapText="1"/>
      <protection locked="0"/>
    </xf>
    <xf numFmtId="14" fontId="34" fillId="0" borderId="0" xfId="0" applyNumberFormat="1" applyFont="1" applyAlignment="1" applyProtection="1">
      <alignment horizontal="left" vertical="top" wrapText="1"/>
      <protection locked="0"/>
    </xf>
    <xf numFmtId="4" fontId="34" fillId="0" borderId="0" xfId="0" applyNumberFormat="1" applyFont="1" applyAlignment="1" applyProtection="1">
      <alignment horizontal="left" vertical="top" wrapText="1"/>
      <protection locked="0"/>
    </xf>
    <xf numFmtId="0" fontId="35" fillId="0" borderId="0" xfId="0" applyFont="1" applyAlignment="1" applyProtection="1">
      <alignment horizontal="left" vertical="top" wrapText="1"/>
      <protection locked="0"/>
    </xf>
    <xf numFmtId="14" fontId="35" fillId="0" borderId="0" xfId="0" applyNumberFormat="1" applyFont="1" applyAlignment="1" applyProtection="1">
      <alignment horizontal="left" vertical="top" wrapText="1"/>
      <protection locked="0"/>
    </xf>
    <xf numFmtId="166" fontId="35" fillId="0" borderId="0" xfId="0" applyNumberFormat="1" applyFont="1" applyAlignment="1" applyProtection="1">
      <alignment horizontal="left" vertical="top" wrapText="1"/>
      <protection locked="0"/>
    </xf>
    <xf numFmtId="166" fontId="34" fillId="0" borderId="0" xfId="0" applyNumberFormat="1" applyFont="1" applyAlignment="1" applyProtection="1">
      <alignment horizontal="left" vertical="top" wrapText="1"/>
      <protection locked="0"/>
    </xf>
    <xf numFmtId="0" fontId="0" fillId="0" borderId="0" xfId="0" applyAlignment="1">
      <alignment horizontal="center"/>
    </xf>
    <xf numFmtId="49" fontId="15" fillId="0" borderId="8" xfId="0" applyNumberFormat="1" applyFont="1" applyBorder="1" applyAlignment="1">
      <alignment horizontal="center"/>
    </xf>
    <xf numFmtId="0" fontId="15" fillId="0" borderId="8" xfId="0" applyFont="1" applyBorder="1" applyAlignment="1">
      <alignment horizontal="center"/>
    </xf>
    <xf numFmtId="166" fontId="17" fillId="4" borderId="12" xfId="0" applyNumberFormat="1" applyFont="1" applyFill="1" applyBorder="1" applyAlignment="1" applyProtection="1">
      <alignment horizontal="center"/>
      <protection locked="0"/>
    </xf>
    <xf numFmtId="166" fontId="17" fillId="4" borderId="13" xfId="0" applyNumberFormat="1" applyFont="1" applyFill="1" applyBorder="1" applyAlignment="1" applyProtection="1">
      <alignment horizontal="center"/>
      <protection locked="0"/>
    </xf>
    <xf numFmtId="0" fontId="26" fillId="0" borderId="0" xfId="0" applyFont="1" applyAlignment="1">
      <alignment horizontal="center" vertical="center"/>
    </xf>
    <xf numFmtId="0" fontId="16" fillId="0" borderId="0" xfId="0" applyFont="1" applyAlignment="1">
      <alignment horizontal="right" vertical="center"/>
    </xf>
    <xf numFmtId="0" fontId="16" fillId="0" borderId="0" xfId="0" applyFont="1" applyAlignment="1">
      <alignment horizontal="right"/>
    </xf>
    <xf numFmtId="0" fontId="3" fillId="0" borderId="0" xfId="0" applyFont="1" applyAlignment="1">
      <alignment horizontal="left" vertical="center"/>
    </xf>
    <xf numFmtId="0" fontId="32" fillId="0" borderId="10" xfId="0" applyFont="1" applyBorder="1" applyAlignment="1">
      <alignment horizontal="left" vertical="center" wrapText="1"/>
    </xf>
    <xf numFmtId="0" fontId="32" fillId="0" borderId="9" xfId="0" applyFont="1" applyBorder="1" applyAlignment="1">
      <alignment horizontal="left" vertical="center" wrapText="1"/>
    </xf>
    <xf numFmtId="0" fontId="32" fillId="0" borderId="18" xfId="0" applyFont="1" applyBorder="1" applyAlignment="1">
      <alignment horizontal="left" vertical="center" wrapText="1"/>
    </xf>
    <xf numFmtId="3" fontId="20" fillId="5" borderId="14" xfId="0" applyNumberFormat="1" applyFont="1" applyFill="1" applyBorder="1" applyAlignment="1">
      <alignment horizontal="center" vertical="center" wrapText="1"/>
    </xf>
    <xf numFmtId="3" fontId="20" fillId="5" borderId="15" xfId="0" applyNumberFormat="1" applyFont="1" applyFill="1" applyBorder="1" applyAlignment="1">
      <alignment horizontal="center" vertical="center" wrapText="1"/>
    </xf>
    <xf numFmtId="3" fontId="21" fillId="5" borderId="10" xfId="0" applyNumberFormat="1" applyFont="1" applyFill="1" applyBorder="1" applyAlignment="1">
      <alignment horizontal="center" vertical="center" wrapText="1"/>
    </xf>
    <xf numFmtId="3" fontId="21" fillId="5" borderId="9" xfId="0" applyNumberFormat="1" applyFont="1" applyFill="1" applyBorder="1" applyAlignment="1">
      <alignment horizontal="center" vertical="center" wrapText="1"/>
    </xf>
    <xf numFmtId="3" fontId="21" fillId="5" borderId="11" xfId="0" applyNumberFormat="1"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19" xfId="0" applyFont="1" applyFill="1" applyBorder="1" applyAlignment="1">
      <alignment horizontal="center" vertical="center" wrapText="1"/>
    </xf>
    <xf numFmtId="0" fontId="25" fillId="5" borderId="15" xfId="0" applyFont="1" applyFill="1" applyBorder="1" applyAlignment="1">
      <alignment horizontal="center" vertical="center" wrapText="1"/>
    </xf>
    <xf numFmtId="3" fontId="20" fillId="5" borderId="10" xfId="0" applyNumberFormat="1" applyFont="1" applyFill="1" applyBorder="1" applyAlignment="1">
      <alignment horizontal="center" vertical="center" wrapText="1"/>
    </xf>
    <xf numFmtId="3" fontId="20" fillId="5" borderId="9" xfId="0" applyNumberFormat="1" applyFont="1" applyFill="1" applyBorder="1" applyAlignment="1">
      <alignment horizontal="center" vertical="center" wrapText="1"/>
    </xf>
    <xf numFmtId="3" fontId="20" fillId="5" borderId="11" xfId="0" applyNumberFormat="1" applyFont="1" applyFill="1" applyBorder="1" applyAlignment="1">
      <alignment horizontal="center" vertical="center" wrapText="1"/>
    </xf>
  </cellXfs>
  <cellStyles count="7">
    <cellStyle name="Hiperveza 2" xfId="2" xr:uid="{00000000-0005-0000-0000-000000000000}"/>
    <cellStyle name="Hyperlink" xfId="1" builtinId="8"/>
    <cellStyle name="Normal" xfId="0" builtinId="0"/>
    <cellStyle name="Normal 2" xfId="6" xr:uid="{00000000-0005-0000-0000-000003000000}"/>
    <cellStyle name="Normalno 2" xfId="3" xr:uid="{00000000-0005-0000-0000-000004000000}"/>
    <cellStyle name="Obično_01_ZAGREBAČKA ŽUPANIJA" xfId="4" xr:uid="{00000000-0005-0000-0000-000005000000}"/>
    <cellStyle name="Obično_21_GRAD ZAGREB" xfId="5" xr:uid="{00000000-0005-0000-0000-000006000000}"/>
  </cellStyles>
  <dxfs count="12">
    <dxf>
      <font>
        <b val="0"/>
        <i val="0"/>
        <strike val="0"/>
        <condense val="0"/>
        <extend val="0"/>
        <outline val="0"/>
        <shadow val="0"/>
        <u val="none"/>
        <vertAlign val="baseline"/>
        <sz val="9"/>
        <color indexed="8"/>
        <name val="Calibri"/>
        <scheme val="none"/>
      </font>
      <numFmt numFmtId="4" formatCode="#,##0.00"/>
      <alignment horizontal="left" vertical="top" textRotation="0" wrapText="1" indent="0" justifyLastLine="0" shrinkToFit="0" readingOrder="0"/>
      <protection locked="0" hidden="0"/>
    </dxf>
    <dxf>
      <font>
        <b val="0"/>
        <i val="0"/>
        <strike val="0"/>
        <condense val="0"/>
        <extend val="0"/>
        <outline val="0"/>
        <shadow val="0"/>
        <u val="none"/>
        <vertAlign val="baseline"/>
        <sz val="9"/>
        <color indexed="8"/>
        <name val="Calibri"/>
        <scheme val="none"/>
      </font>
      <numFmt numFmtId="4" formatCode="#,##0.00"/>
      <alignment horizontal="left" vertical="top" textRotation="0" wrapText="1" indent="0" justifyLastLine="0" shrinkToFit="0" readingOrder="0"/>
      <protection locked="0" hidden="0"/>
    </dxf>
    <dxf>
      <font>
        <b val="0"/>
        <i val="0"/>
        <strike val="0"/>
        <condense val="0"/>
        <extend val="0"/>
        <outline val="0"/>
        <shadow val="0"/>
        <u val="none"/>
        <vertAlign val="baseline"/>
        <sz val="9"/>
        <color indexed="8"/>
        <name val="Calibri"/>
        <scheme val="none"/>
      </font>
      <numFmt numFmtId="19" formatCode="d/m/yyyy"/>
      <alignment horizontal="left" vertical="top" textRotation="0" wrapText="1" indent="0" justifyLastLine="0" shrinkToFit="0" readingOrder="0"/>
      <protection locked="0" hidden="0"/>
    </dxf>
    <dxf>
      <numFmt numFmtId="19" formatCode="d/m/yyyy"/>
      <alignment horizontal="left" vertical="top" textRotation="0" wrapText="1" indent="0" justifyLastLine="0" shrinkToFit="0" readingOrder="0"/>
    </dxf>
    <dxf>
      <font>
        <b val="0"/>
        <i val="0"/>
        <strike val="0"/>
        <condense val="0"/>
        <extend val="0"/>
        <outline val="0"/>
        <shadow val="0"/>
        <u val="none"/>
        <vertAlign val="baseline"/>
        <sz val="9"/>
        <color indexed="8"/>
        <name val="Calibri"/>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9"/>
        <color indexed="8"/>
        <name val="Calibri"/>
        <scheme val="none"/>
      </font>
      <numFmt numFmtId="166" formatCode="00000000000"/>
      <alignment horizontal="left" vertical="top" textRotation="0" wrapText="1" indent="0" justifyLastLine="0" shrinkToFit="0" readingOrder="0"/>
      <protection locked="0" hidden="0"/>
    </dxf>
    <dxf>
      <font>
        <b val="0"/>
        <i val="0"/>
        <strike val="0"/>
        <condense val="0"/>
        <extend val="0"/>
        <outline val="0"/>
        <shadow val="0"/>
        <u val="none"/>
        <vertAlign val="baseline"/>
        <sz val="9"/>
        <color indexed="8"/>
        <name val="Calibri"/>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9"/>
        <color indexed="8"/>
        <name val="Calibri"/>
        <scheme val="none"/>
      </font>
      <alignment horizontal="left" vertical="top" textRotation="0" wrapText="1" indent="0" justifyLastLine="0" shrinkToFit="0" readingOrder="0"/>
      <protection locked="0" hidden="0"/>
    </dxf>
    <dxf>
      <border outline="0">
        <top style="medium">
          <color indexed="64"/>
        </top>
      </border>
    </dxf>
    <dxf>
      <alignment horizontal="left" vertical="top" textRotation="0" wrapText="1" indent="0" justifyLastLine="0" shrinkToFit="0" readingOrder="0"/>
    </dxf>
    <dxf>
      <border outline="0">
        <bottom style="medium">
          <color indexed="64"/>
        </bottom>
      </border>
    </dxf>
    <dxf>
      <alignment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552450</xdr:colOff>
      <xdr:row>0</xdr:row>
      <xdr:rowOff>0</xdr:rowOff>
    </xdr:from>
    <xdr:to>
      <xdr:col>5</xdr:col>
      <xdr:colOff>409734</xdr:colOff>
      <xdr:row>6</xdr:row>
      <xdr:rowOff>175719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581275" y="0"/>
          <a:ext cx="1209834" cy="13187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H17" totalsRowShown="0" headerRowDxfId="11" dataDxfId="9" headerRowBorderDxfId="10" tableBorderDxfId="8">
  <tableColumns count="8">
    <tableColumn id="1" xr3:uid="{00000000-0010-0000-0000-000001000000}" name="PROGRAMSKA DJELATNOST_x000a_(odabrati s padajućeg izbornika)" dataDxfId="7"/>
    <tableColumn id="2" xr3:uid="{00000000-0010-0000-0000-000002000000}" name="NAZIV PROGRAMA" dataDxfId="6"/>
    <tableColumn id="3" xr3:uid="{00000000-0010-0000-0000-000003000000}" name="POVEZNICA S GODIŠNJIM PLANOM I PROGRAMOM RADA  (navesti elemente iz Godišnjeg plana koji se ostvaruju navedenim programom)" dataDxfId="5"/>
    <tableColumn id="4" xr3:uid="{00000000-0010-0000-0000-000004000000}" name="KRATKI OPIS PROGRAMA_x000a_(ujedno navesti aktivnosti koje će se provoditi programom)" dataDxfId="4"/>
    <tableColumn id="5" xr3:uid="{00000000-0010-0000-0000-000005000000}" name="VRIJEME REALIZACIJE_x000a_(početak)" dataDxfId="3"/>
    <tableColumn id="8" xr3:uid="{00000000-0010-0000-0000-000008000000}" name="VRIJEME REALIZACIJE_x000a_(kraj)" dataDxfId="2"/>
    <tableColumn id="6" xr3:uid="{00000000-0010-0000-0000-000006000000}" name="UKUPNI TROŠKOVI" dataDxfId="1"/>
    <tableColumn id="7" xr3:uid="{00000000-0010-0000-0000-000007000000}" name="TRAŽENI IZNOS" dataDxfId="0"/>
  </tableColumns>
  <tableStyleInfo name="TableStyleLight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avnatelj@das.hr"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I95"/>
  <sheetViews>
    <sheetView tabSelected="1" view="pageLayout" topLeftCell="A10" zoomScaleNormal="100" workbookViewId="0">
      <selection activeCell="C31" sqref="C31"/>
    </sheetView>
  </sheetViews>
  <sheetFormatPr defaultRowHeight="15" x14ac:dyDescent="0.25"/>
  <cols>
    <col min="1" max="8" width="9.42578125" customWidth="1"/>
  </cols>
  <sheetData>
    <row r="1" spans="1:9" ht="15" customHeight="1" x14ac:dyDescent="0.25">
      <c r="A1" s="6"/>
    </row>
    <row r="2" spans="1:9" x14ac:dyDescent="0.25">
      <c r="A2" s="6"/>
    </row>
    <row r="3" spans="1:9" x14ac:dyDescent="0.25">
      <c r="A3" s="6"/>
    </row>
    <row r="4" spans="1:9" x14ac:dyDescent="0.25">
      <c r="A4" s="6"/>
    </row>
    <row r="5" spans="1:9" x14ac:dyDescent="0.25">
      <c r="A5" s="7"/>
    </row>
    <row r="6" spans="1:9" x14ac:dyDescent="0.25">
      <c r="A6" s="21"/>
    </row>
    <row r="9" spans="1:9" ht="28.5" customHeight="1" x14ac:dyDescent="0.25">
      <c r="A9" s="81" t="s">
        <v>140</v>
      </c>
      <c r="B9" s="81"/>
      <c r="C9" s="81"/>
      <c r="D9" s="81"/>
      <c r="E9" s="81"/>
      <c r="F9" s="81"/>
      <c r="G9" s="81"/>
      <c r="H9" s="81"/>
      <c r="I9" s="81"/>
    </row>
    <row r="10" spans="1:9" ht="29.25" customHeight="1" x14ac:dyDescent="0.25">
      <c r="A10" s="81" t="s">
        <v>506</v>
      </c>
      <c r="B10" s="81"/>
      <c r="C10" s="81"/>
      <c r="D10" s="81"/>
      <c r="E10" s="81"/>
      <c r="F10" s="81"/>
      <c r="G10" s="81"/>
      <c r="H10" s="81"/>
      <c r="I10" s="81"/>
    </row>
    <row r="11" spans="1:9" ht="27.75" customHeight="1" x14ac:dyDescent="0.25">
      <c r="A11" s="81" t="s">
        <v>514</v>
      </c>
      <c r="B11" s="81"/>
      <c r="C11" s="81"/>
      <c r="D11" s="81"/>
      <c r="E11" s="81"/>
      <c r="F11" s="81"/>
      <c r="G11" s="81"/>
      <c r="H11" s="81"/>
      <c r="I11" s="81"/>
    </row>
    <row r="12" spans="1:9" ht="18" x14ac:dyDescent="0.25">
      <c r="E12" s="8"/>
    </row>
    <row r="13" spans="1:9" ht="15.75" thickBot="1" x14ac:dyDescent="0.3"/>
    <row r="14" spans="1:9" ht="20.25" thickTop="1" thickBot="1" x14ac:dyDescent="0.35">
      <c r="A14" s="83" t="s">
        <v>179</v>
      </c>
      <c r="B14" s="83"/>
      <c r="C14" s="83"/>
      <c r="D14" s="79">
        <v>61469620638</v>
      </c>
      <c r="E14" s="80"/>
      <c r="F14" s="28"/>
      <c r="G14" s="28"/>
      <c r="H14" s="28"/>
      <c r="I14" s="28"/>
    </row>
    <row r="15" spans="1:9" ht="16.5" thickTop="1" x14ac:dyDescent="0.25">
      <c r="A15" s="83"/>
      <c r="B15" s="83"/>
      <c r="C15" s="83"/>
      <c r="D15" s="28"/>
      <c r="E15" s="28"/>
      <c r="F15" s="28"/>
      <c r="G15" s="28"/>
      <c r="H15" s="28"/>
      <c r="I15" s="28"/>
    </row>
    <row r="16" spans="1:9" ht="18.75" x14ac:dyDescent="0.3">
      <c r="A16" s="82" t="s">
        <v>177</v>
      </c>
      <c r="B16" s="82"/>
      <c r="C16" s="82"/>
      <c r="D16" s="59" t="str">
        <f>+VLOOKUP($D$14,'Registar proračunskih korisnika'!B:D,3,0)</f>
        <v>DRŽAVNI ARHIV U SPLITU</v>
      </c>
      <c r="E16" s="31"/>
      <c r="F16" s="31"/>
      <c r="G16" s="31"/>
      <c r="H16" s="31"/>
      <c r="I16" s="28"/>
    </row>
    <row r="17" spans="1:9" ht="15.75" x14ac:dyDescent="0.25">
      <c r="A17" s="82" t="s">
        <v>32</v>
      </c>
      <c r="B17" s="82"/>
      <c r="C17" s="82"/>
      <c r="D17" s="30" t="str">
        <f>+VLOOKUP($D$14,'Registar proračunskih korisnika'!B:E,4,0)</f>
        <v>GLAGOLJAŠKA 18</v>
      </c>
      <c r="E17" s="31"/>
      <c r="F17" s="31"/>
      <c r="G17" s="31"/>
      <c r="H17" s="31"/>
      <c r="I17" s="28"/>
    </row>
    <row r="18" spans="1:9" ht="15.75" x14ac:dyDescent="0.25">
      <c r="A18" s="82" t="s">
        <v>33</v>
      </c>
      <c r="B18" s="82"/>
      <c r="C18" s="82"/>
      <c r="D18" s="30" t="str">
        <f>+VLOOKUP($D$14,'Registar proračunskih korisnika'!B:F,5,0)</f>
        <v>21000 SPLIT</v>
      </c>
      <c r="E18" s="31"/>
      <c r="F18" s="31"/>
      <c r="G18" s="31"/>
      <c r="H18" s="31"/>
      <c r="I18" s="28"/>
    </row>
    <row r="19" spans="1:9" ht="15.75" x14ac:dyDescent="0.25">
      <c r="A19" s="82" t="s">
        <v>34</v>
      </c>
      <c r="B19" s="82"/>
      <c r="C19" s="82"/>
      <c r="D19" s="30">
        <f>+VLOOKUP($D$14,'Registar proračunskih korisnika'!B:G,6,0)</f>
        <v>3118452</v>
      </c>
      <c r="E19" s="31"/>
      <c r="F19" s="31"/>
      <c r="G19" s="31"/>
      <c r="H19" s="31"/>
      <c r="I19" s="28"/>
    </row>
    <row r="20" spans="1:9" ht="15.75" x14ac:dyDescent="0.25">
      <c r="A20" s="39"/>
      <c r="B20" s="39"/>
      <c r="C20" s="39" t="s">
        <v>141</v>
      </c>
      <c r="D20" s="30">
        <f>+VLOOKUP($D$14,'Registar proračunskih korisnika'!B:D,2,0)</f>
        <v>869</v>
      </c>
      <c r="E20" s="32"/>
      <c r="F20" s="32"/>
      <c r="G20" s="32"/>
      <c r="H20" s="32"/>
      <c r="I20" s="28"/>
    </row>
    <row r="21" spans="1:9" ht="15.75" x14ac:dyDescent="0.25">
      <c r="A21" s="39"/>
      <c r="B21" s="39"/>
      <c r="C21" s="39" t="s">
        <v>178</v>
      </c>
      <c r="D21" s="30" t="str">
        <f>+VLOOKUP($D$14,'Registar proračunskih korisnika'!B:J,9,0)</f>
        <v>A565028</v>
      </c>
      <c r="E21" s="30"/>
      <c r="F21" s="30"/>
      <c r="G21" s="30"/>
      <c r="H21" s="30"/>
      <c r="I21" s="28"/>
    </row>
    <row r="22" spans="1:9" ht="15.75" x14ac:dyDescent="0.25">
      <c r="A22" s="29"/>
      <c r="B22" s="29"/>
      <c r="C22" s="29"/>
      <c r="D22" s="28"/>
      <c r="E22" s="28"/>
      <c r="F22" s="28"/>
      <c r="G22" s="28"/>
      <c r="H22" s="28"/>
      <c r="I22" s="28"/>
    </row>
    <row r="23" spans="1:9" ht="15.75" x14ac:dyDescent="0.25">
      <c r="A23" s="29"/>
      <c r="B23" s="29"/>
      <c r="C23" s="29"/>
      <c r="D23" s="28"/>
      <c r="E23" s="28"/>
      <c r="F23" s="28"/>
      <c r="G23" s="28"/>
      <c r="H23" s="28"/>
      <c r="I23" s="28"/>
    </row>
    <row r="24" spans="1:9" ht="15.75" x14ac:dyDescent="0.25">
      <c r="A24" s="29"/>
      <c r="B24" s="29"/>
      <c r="C24" s="29"/>
      <c r="D24" s="28"/>
      <c r="E24" s="28"/>
      <c r="F24" s="28"/>
      <c r="G24" s="28"/>
      <c r="H24" s="28"/>
      <c r="I24" s="28"/>
    </row>
    <row r="25" spans="1:9" ht="15.75" x14ac:dyDescent="0.25">
      <c r="A25" s="29"/>
      <c r="B25" s="29"/>
      <c r="C25" s="29"/>
      <c r="D25" s="28"/>
      <c r="E25" s="28"/>
      <c r="F25" s="28"/>
      <c r="G25" s="28"/>
      <c r="H25" s="28"/>
      <c r="I25" s="28"/>
    </row>
    <row r="26" spans="1:9" ht="15.75" x14ac:dyDescent="0.25">
      <c r="A26" s="28"/>
      <c r="B26" s="28"/>
      <c r="C26" s="28"/>
      <c r="D26" s="28"/>
      <c r="E26" s="28"/>
      <c r="F26" s="28"/>
      <c r="G26" s="28"/>
      <c r="H26" s="28"/>
      <c r="I26" s="28"/>
    </row>
    <row r="27" spans="1:9" ht="15.75" x14ac:dyDescent="0.25">
      <c r="A27" s="33" t="s">
        <v>496</v>
      </c>
      <c r="B27" s="33"/>
      <c r="C27" s="33"/>
      <c r="D27" s="33"/>
      <c r="E27" s="28"/>
      <c r="F27" s="28"/>
      <c r="G27" s="28"/>
      <c r="H27" s="28"/>
      <c r="I27" s="28"/>
    </row>
    <row r="28" spans="1:9" ht="15.75" x14ac:dyDescent="0.25">
      <c r="A28" s="33"/>
      <c r="B28" s="33"/>
      <c r="C28" s="33"/>
      <c r="D28" s="33"/>
      <c r="E28" s="28"/>
      <c r="F28" s="28"/>
      <c r="G28" s="28"/>
      <c r="H28" s="28"/>
      <c r="I28" s="28"/>
    </row>
    <row r="29" spans="1:9" ht="15.75" x14ac:dyDescent="0.25">
      <c r="A29" s="28"/>
      <c r="B29" s="29" t="s">
        <v>36</v>
      </c>
      <c r="C29" s="38" t="s">
        <v>519</v>
      </c>
      <c r="D29" s="34"/>
      <c r="E29" s="34"/>
      <c r="F29" s="34"/>
      <c r="G29" s="34"/>
      <c r="H29" s="34"/>
      <c r="I29" s="28"/>
    </row>
    <row r="30" spans="1:9" ht="15.75" x14ac:dyDescent="0.25">
      <c r="A30" s="28"/>
      <c r="B30" s="29" t="s">
        <v>35</v>
      </c>
      <c r="C30" s="35" t="s">
        <v>520</v>
      </c>
      <c r="D30" s="36"/>
      <c r="E30" s="36"/>
      <c r="F30" s="36"/>
      <c r="G30" s="36"/>
      <c r="H30" s="36"/>
      <c r="I30" s="28"/>
    </row>
    <row r="31" spans="1:9" ht="15.75" x14ac:dyDescent="0.25">
      <c r="A31" s="28"/>
      <c r="B31" s="29" t="s">
        <v>37</v>
      </c>
      <c r="C31" s="68" t="s">
        <v>521</v>
      </c>
      <c r="D31" s="36"/>
      <c r="E31" s="36"/>
      <c r="F31" s="36"/>
      <c r="G31" s="36"/>
      <c r="H31" s="36"/>
      <c r="I31" s="28"/>
    </row>
    <row r="32" spans="1:9" ht="15.75" x14ac:dyDescent="0.25">
      <c r="A32" s="28"/>
      <c r="B32" s="28"/>
      <c r="C32" s="28"/>
      <c r="D32" s="28"/>
      <c r="E32" s="28"/>
      <c r="F32" s="28"/>
      <c r="G32" s="28"/>
      <c r="H32" s="28"/>
      <c r="I32" s="28"/>
    </row>
    <row r="33" spans="1:9" ht="15.75" x14ac:dyDescent="0.25">
      <c r="A33" s="28"/>
      <c r="B33" s="28"/>
      <c r="C33" s="28"/>
      <c r="D33" s="28"/>
      <c r="E33" s="28"/>
      <c r="F33" s="28"/>
      <c r="G33" s="28"/>
      <c r="H33" s="28"/>
      <c r="I33" s="28"/>
    </row>
    <row r="34" spans="1:9" ht="15.75" x14ac:dyDescent="0.25">
      <c r="A34" s="28"/>
      <c r="B34" s="28"/>
      <c r="C34" s="28"/>
      <c r="D34" s="28"/>
      <c r="E34" s="28"/>
      <c r="F34" s="28"/>
      <c r="G34" s="28"/>
      <c r="H34" s="28"/>
      <c r="I34" s="28"/>
    </row>
    <row r="35" spans="1:9" ht="15.75" x14ac:dyDescent="0.25">
      <c r="A35" s="28"/>
      <c r="B35" s="28"/>
      <c r="C35" s="28"/>
      <c r="D35" s="28"/>
      <c r="E35" s="28"/>
      <c r="F35" s="28"/>
      <c r="G35" s="28"/>
      <c r="H35" s="28"/>
      <c r="I35" s="28"/>
    </row>
    <row r="36" spans="1:9" ht="15.75" x14ac:dyDescent="0.25">
      <c r="A36" s="28"/>
      <c r="B36" s="28"/>
      <c r="C36" s="28"/>
      <c r="D36" s="28"/>
      <c r="E36" s="28"/>
      <c r="F36" s="76" t="s">
        <v>509</v>
      </c>
      <c r="G36" s="76"/>
      <c r="H36" s="76"/>
      <c r="I36" s="76"/>
    </row>
    <row r="37" spans="1:9" ht="15.75" x14ac:dyDescent="0.25">
      <c r="A37" s="28"/>
      <c r="B37" s="28"/>
      <c r="C37" s="28"/>
      <c r="D37" s="28"/>
      <c r="E37" s="28"/>
      <c r="F37" s="28"/>
      <c r="G37" s="28"/>
      <c r="H37" s="28"/>
      <c r="I37" s="28"/>
    </row>
    <row r="38" spans="1:9" ht="15.75" x14ac:dyDescent="0.25">
      <c r="A38" s="28"/>
      <c r="B38" s="28"/>
      <c r="C38" s="28"/>
      <c r="D38" s="28"/>
      <c r="E38" s="37"/>
      <c r="F38" s="77" t="str">
        <f>+C29</f>
        <v>Bruna Horović Vuković</v>
      </c>
      <c r="G38" s="78"/>
      <c r="H38" s="78"/>
      <c r="I38" s="78"/>
    </row>
    <row r="39" spans="1:9" ht="15.75" x14ac:dyDescent="0.25">
      <c r="A39" s="28"/>
      <c r="B39" s="28"/>
      <c r="C39" s="28"/>
      <c r="D39" s="28"/>
      <c r="E39" s="28"/>
      <c r="F39" s="28"/>
      <c r="G39" s="28"/>
      <c r="H39" s="28"/>
      <c r="I39" s="28"/>
    </row>
    <row r="40" spans="1:9" ht="15.75" x14ac:dyDescent="0.25">
      <c r="A40" s="28"/>
      <c r="B40" s="28"/>
      <c r="C40" s="28"/>
      <c r="D40" s="28"/>
      <c r="E40" s="28"/>
      <c r="F40" s="28"/>
      <c r="G40" s="28"/>
      <c r="H40" s="28"/>
      <c r="I40" s="28"/>
    </row>
    <row r="41" spans="1:9" ht="15.75" x14ac:dyDescent="0.25">
      <c r="A41" s="28"/>
      <c r="B41" s="28"/>
      <c r="C41" s="28"/>
      <c r="D41" s="28"/>
      <c r="E41" s="28"/>
      <c r="F41" s="28"/>
      <c r="G41" s="28"/>
      <c r="H41" s="28"/>
      <c r="I41" s="28"/>
    </row>
    <row r="42" spans="1:9" ht="15.75" x14ac:dyDescent="0.25">
      <c r="A42" s="28"/>
      <c r="B42" s="28"/>
      <c r="C42" s="28"/>
      <c r="D42" s="28"/>
      <c r="E42" s="28"/>
      <c r="F42" s="28"/>
      <c r="G42" s="28"/>
      <c r="H42" s="28"/>
      <c r="I42" s="28"/>
    </row>
    <row r="43" spans="1:9" ht="15.75" x14ac:dyDescent="0.25">
      <c r="B43" s="28"/>
      <c r="C43" s="28"/>
      <c r="D43" s="28"/>
      <c r="E43" s="28"/>
      <c r="F43" s="28"/>
      <c r="G43" s="28"/>
      <c r="H43" s="28"/>
      <c r="I43" s="28"/>
    </row>
    <row r="44" spans="1:9" x14ac:dyDescent="0.25">
      <c r="A44" s="9"/>
    </row>
    <row r="45" spans="1:9" x14ac:dyDescent="0.25">
      <c r="A45" s="9"/>
    </row>
    <row r="46" spans="1:9" x14ac:dyDescent="0.25">
      <c r="A46" s="9"/>
    </row>
    <row r="47" spans="1:9" x14ac:dyDescent="0.25">
      <c r="A47" s="9"/>
    </row>
    <row r="50" ht="15" customHeight="1" x14ac:dyDescent="0.25"/>
    <row r="54" ht="13.5" customHeight="1" x14ac:dyDescent="0.25"/>
    <row r="55" ht="38.25" customHeight="1" x14ac:dyDescent="0.25"/>
    <row r="56" ht="51" customHeight="1" x14ac:dyDescent="0.25"/>
    <row r="57" ht="28.35" customHeight="1" x14ac:dyDescent="0.25"/>
    <row r="58" ht="51" customHeight="1" x14ac:dyDescent="0.25"/>
    <row r="59" ht="28.35" customHeight="1" x14ac:dyDescent="0.25"/>
    <row r="60" ht="51" customHeight="1" x14ac:dyDescent="0.25"/>
    <row r="61" ht="28.35" customHeight="1" x14ac:dyDescent="0.25"/>
    <row r="62" ht="51" customHeight="1" x14ac:dyDescent="0.25"/>
    <row r="63" ht="28.35" customHeight="1" x14ac:dyDescent="0.25"/>
    <row r="64" ht="51" customHeight="1" x14ac:dyDescent="0.25"/>
    <row r="65" ht="28.35" customHeight="1" x14ac:dyDescent="0.25"/>
    <row r="66" ht="51" customHeight="1" x14ac:dyDescent="0.25"/>
    <row r="67" ht="28.35" customHeight="1" x14ac:dyDescent="0.25"/>
    <row r="68" ht="51" customHeight="1" x14ac:dyDescent="0.25"/>
    <row r="69" ht="28.35" customHeight="1" x14ac:dyDescent="0.25"/>
    <row r="70" ht="51" customHeight="1" x14ac:dyDescent="0.25"/>
    <row r="71" ht="28.35" customHeight="1" x14ac:dyDescent="0.25"/>
    <row r="72" ht="19.5" customHeight="1" x14ac:dyDescent="0.25"/>
    <row r="73" ht="39" customHeight="1" x14ac:dyDescent="0.25"/>
    <row r="74" ht="51" customHeight="1" x14ac:dyDescent="0.25"/>
    <row r="75" ht="28.35" customHeight="1" x14ac:dyDescent="0.25"/>
    <row r="76" ht="51" customHeight="1" x14ac:dyDescent="0.25"/>
    <row r="77" ht="28.35" customHeight="1" x14ac:dyDescent="0.25"/>
    <row r="78" ht="51" customHeight="1" x14ac:dyDescent="0.25"/>
    <row r="79" ht="28.35" customHeight="1" x14ac:dyDescent="0.25"/>
    <row r="80" ht="51" customHeight="1" x14ac:dyDescent="0.25"/>
    <row r="81" ht="28.35" customHeight="1" x14ac:dyDescent="0.25"/>
    <row r="82" ht="51" customHeight="1" x14ac:dyDescent="0.25"/>
    <row r="83" ht="28.35" customHeight="1" x14ac:dyDescent="0.25"/>
    <row r="84" ht="51" customHeight="1" x14ac:dyDescent="0.25"/>
    <row r="85" ht="28.35" customHeight="1" x14ac:dyDescent="0.25"/>
    <row r="86" ht="51" customHeight="1" x14ac:dyDescent="0.25"/>
    <row r="87" ht="28.35" customHeight="1" x14ac:dyDescent="0.25"/>
    <row r="88" ht="51" customHeight="1" x14ac:dyDescent="0.25"/>
    <row r="89" ht="28.35" customHeight="1" x14ac:dyDescent="0.25"/>
    <row r="90" ht="51" customHeight="1" x14ac:dyDescent="0.25"/>
    <row r="91" ht="19.5" customHeight="1" x14ac:dyDescent="0.25"/>
    <row r="92" ht="15" customHeight="1" x14ac:dyDescent="0.25"/>
    <row r="95" ht="18.75" customHeight="1" x14ac:dyDescent="0.25"/>
  </sheetData>
  <mergeCells count="12">
    <mergeCell ref="F36:I36"/>
    <mergeCell ref="F38:I38"/>
    <mergeCell ref="D14:E14"/>
    <mergeCell ref="A9:I9"/>
    <mergeCell ref="A10:I10"/>
    <mergeCell ref="A11:I11"/>
    <mergeCell ref="A19:C19"/>
    <mergeCell ref="A14:C14"/>
    <mergeCell ref="A15:C15"/>
    <mergeCell ref="A16:C16"/>
    <mergeCell ref="A17:C17"/>
    <mergeCell ref="A18:C18"/>
  </mergeCells>
  <dataValidations count="1">
    <dataValidation type="custom" allowBlank="1" showInputMessage="1" showErrorMessage="1" errorTitle="Krivi email" error="Upisani email je pogrešan jer ili sadrži razmak ili ne sadrži @." sqref="C31" xr:uid="{00000000-0002-0000-0000-000000000000}">
      <formula1>+AND(FIND("@",C31),FIND(".",C31),ISERROR(FIND(" ",C31)))</formula1>
    </dataValidation>
  </dataValidations>
  <hyperlinks>
    <hyperlink ref="C31" r:id="rId1" xr:uid="{2F7D8B5D-459E-4845-B087-CA0EE0E667DC}"/>
  </hyperlinks>
  <pageMargins left="0.70866141732283472" right="0.70866141732283472" top="0.74803149606299213" bottom="0.74803149606299213" header="0.31496062992125984" footer="0.31496062992125984"/>
  <pageSetup paperSize="9"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H170"/>
  <sheetViews>
    <sheetView view="pageLayout" zoomScaleNormal="100" zoomScaleSheetLayoutView="100" workbookViewId="0">
      <selection activeCell="D23" sqref="D23"/>
    </sheetView>
  </sheetViews>
  <sheetFormatPr defaultColWidth="9.140625" defaultRowHeight="15" customHeight="1" x14ac:dyDescent="0.2"/>
  <cols>
    <col min="1" max="1" width="10" style="26" customWidth="1"/>
    <col min="2" max="2" width="15" style="23" customWidth="1"/>
    <col min="3" max="3" width="20.140625" style="24" customWidth="1"/>
    <col min="4" max="4" width="40.140625" style="23" customWidth="1"/>
    <col min="5" max="6" width="12.5703125" style="23" customWidth="1"/>
    <col min="7" max="7" width="15" style="23" customWidth="1"/>
    <col min="8" max="8" width="15" style="25" customWidth="1"/>
    <col min="9" max="16384" width="9.140625" style="22"/>
  </cols>
  <sheetData>
    <row r="1" spans="1:8" customFormat="1" ht="23.25" customHeight="1" x14ac:dyDescent="0.25">
      <c r="A1" s="84" t="s">
        <v>515</v>
      </c>
      <c r="B1" s="84"/>
      <c r="C1" s="84"/>
      <c r="D1" s="84"/>
      <c r="E1" s="84"/>
      <c r="F1" s="84"/>
      <c r="G1" s="84"/>
      <c r="H1" s="84"/>
    </row>
    <row r="2" spans="1:8" customFormat="1" ht="15.75" thickBot="1" x14ac:dyDescent="0.3">
      <c r="A2" s="85" t="s">
        <v>499</v>
      </c>
      <c r="B2" s="86"/>
      <c r="C2" s="86"/>
      <c r="D2" s="86"/>
      <c r="E2" s="86"/>
      <c r="F2" s="86"/>
      <c r="G2" s="86"/>
      <c r="H2" s="87"/>
    </row>
    <row r="3" spans="1:8" customFormat="1" ht="15" customHeight="1" thickBot="1" x14ac:dyDescent="0.3">
      <c r="E3" s="58" t="s">
        <v>501</v>
      </c>
      <c r="F3" s="58"/>
      <c r="G3" s="67">
        <f>SUM(Table1[UKUPNI TROŠKOVI])</f>
        <v>79305</v>
      </c>
      <c r="H3" s="67">
        <f>SUM(Table1[TRAŽENI IZNOS])</f>
        <v>77405</v>
      </c>
    </row>
    <row r="4" spans="1:8" customFormat="1" ht="90.75" customHeight="1" thickBot="1" x14ac:dyDescent="0.3">
      <c r="A4" s="60" t="s">
        <v>180</v>
      </c>
      <c r="B4" s="61" t="s">
        <v>0</v>
      </c>
      <c r="C4" s="62" t="s">
        <v>497</v>
      </c>
      <c r="D4" s="61" t="s">
        <v>510</v>
      </c>
      <c r="E4" s="63" t="s">
        <v>511</v>
      </c>
      <c r="F4" s="63" t="s">
        <v>512</v>
      </c>
      <c r="G4" s="64" t="s">
        <v>498</v>
      </c>
      <c r="H4" s="65" t="s">
        <v>513</v>
      </c>
    </row>
    <row r="5" spans="1:8" ht="60" x14ac:dyDescent="0.2">
      <c r="A5" s="23" t="s">
        <v>152</v>
      </c>
      <c r="B5" s="23" t="s">
        <v>562</v>
      </c>
      <c r="C5" s="24" t="s">
        <v>549</v>
      </c>
      <c r="D5" s="23" t="s">
        <v>564</v>
      </c>
      <c r="E5" s="54" t="s">
        <v>524</v>
      </c>
      <c r="F5" s="54" t="s">
        <v>558</v>
      </c>
      <c r="G5" s="66">
        <v>5000</v>
      </c>
      <c r="H5" s="66">
        <v>5000</v>
      </c>
    </row>
    <row r="6" spans="1:8" ht="15" customHeight="1" x14ac:dyDescent="0.2">
      <c r="A6" s="69" t="s">
        <v>152</v>
      </c>
      <c r="B6" s="72" t="s">
        <v>522</v>
      </c>
      <c r="C6" s="74" t="s">
        <v>550</v>
      </c>
      <c r="D6" s="72" t="s">
        <v>523</v>
      </c>
      <c r="E6" s="54" t="s">
        <v>524</v>
      </c>
      <c r="F6" s="73" t="s">
        <v>525</v>
      </c>
      <c r="G6" s="71">
        <v>6800</v>
      </c>
      <c r="H6" s="71">
        <v>6800</v>
      </c>
    </row>
    <row r="7" spans="1:8" ht="15" customHeight="1" x14ac:dyDescent="0.2">
      <c r="A7" s="69" t="s">
        <v>152</v>
      </c>
      <c r="B7" s="72" t="s">
        <v>526</v>
      </c>
      <c r="C7" s="74" t="s">
        <v>552</v>
      </c>
      <c r="D7" s="72" t="s">
        <v>537</v>
      </c>
      <c r="E7" s="54" t="s">
        <v>527</v>
      </c>
      <c r="F7" s="73" t="s">
        <v>545</v>
      </c>
      <c r="G7" s="71">
        <v>4000</v>
      </c>
      <c r="H7" s="71">
        <v>4000</v>
      </c>
    </row>
    <row r="8" spans="1:8" ht="15" customHeight="1" x14ac:dyDescent="0.2">
      <c r="A8" s="69" t="s">
        <v>152</v>
      </c>
      <c r="B8" s="72" t="s">
        <v>563</v>
      </c>
      <c r="C8" s="74" t="s">
        <v>553</v>
      </c>
      <c r="D8" s="72" t="s">
        <v>546</v>
      </c>
      <c r="E8" s="54" t="s">
        <v>527</v>
      </c>
      <c r="F8" s="73" t="s">
        <v>525</v>
      </c>
      <c r="G8" s="71">
        <v>800</v>
      </c>
      <c r="H8" s="71">
        <v>800</v>
      </c>
    </row>
    <row r="9" spans="1:8" ht="15" customHeight="1" x14ac:dyDescent="0.2">
      <c r="A9" s="69" t="s">
        <v>152</v>
      </c>
      <c r="B9" s="72" t="s">
        <v>559</v>
      </c>
      <c r="C9" s="74" t="s">
        <v>554</v>
      </c>
      <c r="D9" s="72" t="s">
        <v>528</v>
      </c>
      <c r="E9" s="54" t="s">
        <v>527</v>
      </c>
      <c r="F9" s="73" t="s">
        <v>525</v>
      </c>
      <c r="G9" s="71">
        <v>13500</v>
      </c>
      <c r="H9" s="71">
        <v>13500</v>
      </c>
    </row>
    <row r="10" spans="1:8" ht="15" customHeight="1" x14ac:dyDescent="0.2">
      <c r="A10" s="69" t="s">
        <v>152</v>
      </c>
      <c r="B10" s="72" t="s">
        <v>560</v>
      </c>
      <c r="C10" s="74" t="s">
        <v>555</v>
      </c>
      <c r="D10" s="72" t="s">
        <v>561</v>
      </c>
      <c r="E10" s="54" t="s">
        <v>527</v>
      </c>
      <c r="F10" s="73" t="s">
        <v>545</v>
      </c>
      <c r="G10" s="71">
        <v>8000</v>
      </c>
      <c r="H10" s="71">
        <v>8000</v>
      </c>
    </row>
    <row r="11" spans="1:8" ht="15" customHeight="1" x14ac:dyDescent="0.2">
      <c r="A11" s="69" t="s">
        <v>152</v>
      </c>
      <c r="B11" s="72" t="s">
        <v>529</v>
      </c>
      <c r="C11" s="74" t="s">
        <v>556</v>
      </c>
      <c r="D11" s="72" t="s">
        <v>538</v>
      </c>
      <c r="E11" s="54" t="s">
        <v>530</v>
      </c>
      <c r="F11" s="73" t="s">
        <v>531</v>
      </c>
      <c r="G11" s="71">
        <v>2000</v>
      </c>
      <c r="H11" s="71">
        <v>2000</v>
      </c>
    </row>
    <row r="12" spans="1:8" ht="15" customHeight="1" x14ac:dyDescent="0.2">
      <c r="A12" s="69" t="s">
        <v>152</v>
      </c>
      <c r="B12" s="72" t="s">
        <v>532</v>
      </c>
      <c r="C12" s="74" t="s">
        <v>567</v>
      </c>
      <c r="D12" s="72" t="s">
        <v>547</v>
      </c>
      <c r="E12" s="54" t="s">
        <v>527</v>
      </c>
      <c r="F12" s="73" t="s">
        <v>533</v>
      </c>
      <c r="G12" s="71">
        <v>4500</v>
      </c>
      <c r="H12" s="71">
        <v>4500</v>
      </c>
    </row>
    <row r="13" spans="1:8" ht="15" customHeight="1" x14ac:dyDescent="0.2">
      <c r="A13" s="69" t="s">
        <v>152</v>
      </c>
      <c r="B13" s="72" t="s">
        <v>534</v>
      </c>
      <c r="C13" s="74" t="s">
        <v>551</v>
      </c>
      <c r="D13" s="72" t="s">
        <v>535</v>
      </c>
      <c r="E13" s="54" t="s">
        <v>527</v>
      </c>
      <c r="F13" s="73" t="s">
        <v>536</v>
      </c>
      <c r="G13" s="71">
        <v>11000</v>
      </c>
      <c r="H13" s="71">
        <v>11000</v>
      </c>
    </row>
    <row r="14" spans="1:8" ht="15" customHeight="1" x14ac:dyDescent="0.2">
      <c r="A14" s="69" t="s">
        <v>155</v>
      </c>
      <c r="B14" s="72" t="s">
        <v>539</v>
      </c>
      <c r="C14" s="74" t="s">
        <v>567</v>
      </c>
      <c r="D14" s="72" t="s">
        <v>540</v>
      </c>
      <c r="E14" s="54" t="s">
        <v>527</v>
      </c>
      <c r="F14" s="73" t="s">
        <v>544</v>
      </c>
      <c r="G14" s="71">
        <v>7650</v>
      </c>
      <c r="H14" s="71">
        <v>5750</v>
      </c>
    </row>
    <row r="15" spans="1:8" ht="15" customHeight="1" x14ac:dyDescent="0.2">
      <c r="A15" s="69" t="s">
        <v>152</v>
      </c>
      <c r="B15" s="72" t="s">
        <v>541</v>
      </c>
      <c r="C15" s="74" t="s">
        <v>557</v>
      </c>
      <c r="D15" s="72" t="s">
        <v>542</v>
      </c>
      <c r="E15" s="54" t="s">
        <v>527</v>
      </c>
      <c r="F15" s="73" t="s">
        <v>543</v>
      </c>
      <c r="G15" s="71">
        <v>5500</v>
      </c>
      <c r="H15" s="71">
        <v>5500</v>
      </c>
    </row>
    <row r="16" spans="1:8" ht="15" customHeight="1" x14ac:dyDescent="0.2">
      <c r="A16" s="69" t="s">
        <v>155</v>
      </c>
      <c r="B16" s="72" t="s">
        <v>548</v>
      </c>
      <c r="C16" s="74" t="s">
        <v>566</v>
      </c>
      <c r="D16" s="72" t="s">
        <v>565</v>
      </c>
      <c r="E16" s="54" t="s">
        <v>527</v>
      </c>
      <c r="F16" s="25" t="s">
        <v>543</v>
      </c>
      <c r="G16" s="71">
        <v>10555</v>
      </c>
      <c r="H16" s="71">
        <v>10555</v>
      </c>
    </row>
    <row r="17" spans="1:8" ht="15" customHeight="1" x14ac:dyDescent="0.2">
      <c r="A17" s="69"/>
      <c r="B17" s="69"/>
      <c r="C17" s="75"/>
      <c r="D17" s="69"/>
      <c r="E17" s="54"/>
      <c r="F17" s="70"/>
      <c r="G17" s="71"/>
      <c r="H17" s="71"/>
    </row>
    <row r="18" spans="1:8" ht="15" customHeight="1" x14ac:dyDescent="0.2">
      <c r="G18" s="25"/>
    </row>
    <row r="19" spans="1:8" ht="15" customHeight="1" x14ac:dyDescent="0.2">
      <c r="G19" s="25"/>
    </row>
    <row r="20" spans="1:8" ht="15" customHeight="1" x14ac:dyDescent="0.2">
      <c r="G20" s="25"/>
    </row>
    <row r="21" spans="1:8" ht="15" customHeight="1" x14ac:dyDescent="0.2">
      <c r="G21" s="25"/>
    </row>
    <row r="22" spans="1:8" ht="15" customHeight="1" x14ac:dyDescent="0.2">
      <c r="G22" s="25"/>
    </row>
    <row r="23" spans="1:8" ht="15" customHeight="1" x14ac:dyDescent="0.2">
      <c r="G23" s="25"/>
    </row>
    <row r="24" spans="1:8" ht="15" customHeight="1" x14ac:dyDescent="0.2">
      <c r="G24" s="25"/>
    </row>
    <row r="25" spans="1:8" ht="15" customHeight="1" x14ac:dyDescent="0.2">
      <c r="G25" s="25"/>
    </row>
    <row r="26" spans="1:8" ht="15" customHeight="1" x14ac:dyDescent="0.2">
      <c r="G26" s="25"/>
    </row>
    <row r="27" spans="1:8" ht="15" customHeight="1" x14ac:dyDescent="0.2">
      <c r="G27" s="25"/>
    </row>
    <row r="28" spans="1:8" ht="15" customHeight="1" x14ac:dyDescent="0.2">
      <c r="G28" s="25"/>
    </row>
    <row r="29" spans="1:8" ht="15" customHeight="1" x14ac:dyDescent="0.2">
      <c r="G29" s="25"/>
    </row>
    <row r="30" spans="1:8" ht="15" customHeight="1" x14ac:dyDescent="0.2">
      <c r="G30" s="25"/>
    </row>
    <row r="31" spans="1:8" ht="15" customHeight="1" x14ac:dyDescent="0.2">
      <c r="G31" s="25"/>
    </row>
    <row r="32" spans="1:8" ht="15" customHeight="1" x14ac:dyDescent="0.2">
      <c r="G32" s="25"/>
    </row>
    <row r="33" spans="7:7" ht="15" customHeight="1" x14ac:dyDescent="0.2">
      <c r="G33" s="25"/>
    </row>
    <row r="34" spans="7:7" ht="15" customHeight="1" x14ac:dyDescent="0.2">
      <c r="G34" s="25"/>
    </row>
    <row r="35" spans="7:7" ht="15" customHeight="1" x14ac:dyDescent="0.2">
      <c r="G35" s="25"/>
    </row>
    <row r="36" spans="7:7" ht="15" customHeight="1" x14ac:dyDescent="0.2">
      <c r="G36" s="25"/>
    </row>
    <row r="37" spans="7:7" ht="15" customHeight="1" x14ac:dyDescent="0.2">
      <c r="G37" s="25"/>
    </row>
    <row r="38" spans="7:7" ht="15" customHeight="1" x14ac:dyDescent="0.2">
      <c r="G38" s="25"/>
    </row>
    <row r="39" spans="7:7" ht="15" customHeight="1" x14ac:dyDescent="0.2">
      <c r="G39" s="25"/>
    </row>
    <row r="40" spans="7:7" ht="15" customHeight="1" x14ac:dyDescent="0.2">
      <c r="G40" s="25"/>
    </row>
    <row r="41" spans="7:7" ht="15" customHeight="1" x14ac:dyDescent="0.2">
      <c r="G41" s="25"/>
    </row>
    <row r="42" spans="7:7" ht="15" customHeight="1" x14ac:dyDescent="0.2">
      <c r="G42" s="25"/>
    </row>
    <row r="43" spans="7:7" ht="15" customHeight="1" x14ac:dyDescent="0.2">
      <c r="G43" s="25"/>
    </row>
    <row r="44" spans="7:7" ht="15" customHeight="1" x14ac:dyDescent="0.2">
      <c r="G44" s="25"/>
    </row>
    <row r="45" spans="7:7" ht="15" customHeight="1" x14ac:dyDescent="0.2">
      <c r="G45" s="25"/>
    </row>
    <row r="46" spans="7:7" ht="15" customHeight="1" x14ac:dyDescent="0.2">
      <c r="G46" s="25"/>
    </row>
    <row r="47" spans="7:7" ht="15" customHeight="1" x14ac:dyDescent="0.2">
      <c r="G47" s="25"/>
    </row>
    <row r="48" spans="7:7" ht="15" customHeight="1" x14ac:dyDescent="0.2">
      <c r="G48" s="25"/>
    </row>
    <row r="49" spans="7:7" ht="15" customHeight="1" x14ac:dyDescent="0.2">
      <c r="G49" s="25"/>
    </row>
    <row r="50" spans="7:7" ht="15" customHeight="1" x14ac:dyDescent="0.2">
      <c r="G50" s="25"/>
    </row>
    <row r="51" spans="7:7" ht="15" customHeight="1" x14ac:dyDescent="0.2">
      <c r="G51" s="25"/>
    </row>
    <row r="52" spans="7:7" ht="15" customHeight="1" x14ac:dyDescent="0.2">
      <c r="G52" s="25"/>
    </row>
    <row r="53" spans="7:7" ht="15" customHeight="1" x14ac:dyDescent="0.2">
      <c r="G53" s="25"/>
    </row>
    <row r="54" spans="7:7" ht="15" customHeight="1" x14ac:dyDescent="0.2">
      <c r="G54" s="25"/>
    </row>
    <row r="55" spans="7:7" ht="15" customHeight="1" x14ac:dyDescent="0.2">
      <c r="G55" s="25"/>
    </row>
    <row r="56" spans="7:7" ht="15" customHeight="1" x14ac:dyDescent="0.2">
      <c r="G56" s="25"/>
    </row>
    <row r="57" spans="7:7" ht="15" customHeight="1" x14ac:dyDescent="0.2">
      <c r="G57" s="25"/>
    </row>
    <row r="58" spans="7:7" ht="15" customHeight="1" x14ac:dyDescent="0.2">
      <c r="G58" s="25"/>
    </row>
    <row r="59" spans="7:7" ht="15" customHeight="1" x14ac:dyDescent="0.2">
      <c r="G59" s="25"/>
    </row>
    <row r="60" spans="7:7" ht="15" customHeight="1" x14ac:dyDescent="0.2">
      <c r="G60" s="25"/>
    </row>
    <row r="61" spans="7:7" ht="15" customHeight="1" x14ac:dyDescent="0.2">
      <c r="G61" s="25"/>
    </row>
    <row r="62" spans="7:7" ht="15" customHeight="1" x14ac:dyDescent="0.2">
      <c r="G62" s="25"/>
    </row>
    <row r="63" spans="7:7" ht="15" customHeight="1" x14ac:dyDescent="0.2">
      <c r="G63" s="25"/>
    </row>
    <row r="64" spans="7:7" ht="15" customHeight="1" x14ac:dyDescent="0.2">
      <c r="G64" s="25"/>
    </row>
    <row r="65" spans="7:7" ht="15" customHeight="1" x14ac:dyDescent="0.2">
      <c r="G65" s="25"/>
    </row>
    <row r="66" spans="7:7" ht="15" customHeight="1" x14ac:dyDescent="0.2">
      <c r="G66" s="25"/>
    </row>
    <row r="67" spans="7:7" ht="15" customHeight="1" x14ac:dyDescent="0.2">
      <c r="G67" s="25"/>
    </row>
    <row r="68" spans="7:7" ht="15" customHeight="1" x14ac:dyDescent="0.2">
      <c r="G68" s="25"/>
    </row>
    <row r="69" spans="7:7" ht="15" customHeight="1" x14ac:dyDescent="0.2">
      <c r="G69" s="25"/>
    </row>
    <row r="70" spans="7:7" ht="15" customHeight="1" x14ac:dyDescent="0.2">
      <c r="G70" s="25"/>
    </row>
    <row r="71" spans="7:7" ht="15" customHeight="1" x14ac:dyDescent="0.2">
      <c r="G71" s="25"/>
    </row>
    <row r="72" spans="7:7" ht="15" customHeight="1" x14ac:dyDescent="0.2">
      <c r="G72" s="25"/>
    </row>
    <row r="73" spans="7:7" ht="15" customHeight="1" x14ac:dyDescent="0.2">
      <c r="G73" s="25"/>
    </row>
    <row r="74" spans="7:7" ht="15" customHeight="1" x14ac:dyDescent="0.2">
      <c r="G74" s="25"/>
    </row>
    <row r="75" spans="7:7" ht="15" customHeight="1" x14ac:dyDescent="0.2">
      <c r="G75" s="25"/>
    </row>
    <row r="76" spans="7:7" ht="15" customHeight="1" x14ac:dyDescent="0.2">
      <c r="G76" s="25"/>
    </row>
    <row r="77" spans="7:7" ht="15" customHeight="1" x14ac:dyDescent="0.2">
      <c r="G77" s="25"/>
    </row>
    <row r="78" spans="7:7" ht="15" customHeight="1" x14ac:dyDescent="0.2">
      <c r="G78" s="25"/>
    </row>
    <row r="79" spans="7:7" ht="15" customHeight="1" x14ac:dyDescent="0.2">
      <c r="G79" s="25"/>
    </row>
    <row r="80" spans="7:7" ht="15" customHeight="1" x14ac:dyDescent="0.2">
      <c r="G80" s="25"/>
    </row>
    <row r="81" spans="7:7" ht="15" customHeight="1" x14ac:dyDescent="0.2">
      <c r="G81" s="25"/>
    </row>
    <row r="82" spans="7:7" ht="15" customHeight="1" x14ac:dyDescent="0.2">
      <c r="G82" s="25"/>
    </row>
    <row r="83" spans="7:7" ht="15" customHeight="1" x14ac:dyDescent="0.2">
      <c r="G83" s="25"/>
    </row>
    <row r="84" spans="7:7" ht="15" customHeight="1" x14ac:dyDescent="0.2">
      <c r="G84" s="25"/>
    </row>
    <row r="85" spans="7:7" ht="15" customHeight="1" x14ac:dyDescent="0.2">
      <c r="G85" s="25"/>
    </row>
    <row r="86" spans="7:7" ht="15" customHeight="1" x14ac:dyDescent="0.2">
      <c r="G86" s="25"/>
    </row>
    <row r="87" spans="7:7" ht="15" customHeight="1" x14ac:dyDescent="0.2">
      <c r="G87" s="25"/>
    </row>
    <row r="88" spans="7:7" ht="15" customHeight="1" x14ac:dyDescent="0.2">
      <c r="G88" s="25"/>
    </row>
    <row r="89" spans="7:7" ht="15" customHeight="1" x14ac:dyDescent="0.2">
      <c r="G89" s="25"/>
    </row>
    <row r="90" spans="7:7" ht="15" customHeight="1" x14ac:dyDescent="0.2">
      <c r="G90" s="25"/>
    </row>
    <row r="91" spans="7:7" ht="15" customHeight="1" x14ac:dyDescent="0.2">
      <c r="G91" s="25"/>
    </row>
    <row r="92" spans="7:7" ht="15" customHeight="1" x14ac:dyDescent="0.2">
      <c r="G92" s="25"/>
    </row>
    <row r="93" spans="7:7" ht="15" customHeight="1" x14ac:dyDescent="0.2">
      <c r="G93" s="25"/>
    </row>
    <row r="94" spans="7:7" ht="15" customHeight="1" x14ac:dyDescent="0.2">
      <c r="G94" s="25"/>
    </row>
    <row r="95" spans="7:7" ht="15" customHeight="1" x14ac:dyDescent="0.2">
      <c r="G95" s="25"/>
    </row>
    <row r="96" spans="7:7" ht="15" customHeight="1" x14ac:dyDescent="0.2">
      <c r="G96" s="25"/>
    </row>
    <row r="97" spans="7:7" ht="15" customHeight="1" x14ac:dyDescent="0.2">
      <c r="G97" s="25"/>
    </row>
    <row r="98" spans="7:7" ht="15" customHeight="1" x14ac:dyDescent="0.2">
      <c r="G98" s="25"/>
    </row>
    <row r="99" spans="7:7" ht="15" customHeight="1" x14ac:dyDescent="0.2">
      <c r="G99" s="25"/>
    </row>
    <row r="100" spans="7:7" ht="15" customHeight="1" x14ac:dyDescent="0.2">
      <c r="G100" s="25"/>
    </row>
    <row r="101" spans="7:7" ht="15" customHeight="1" x14ac:dyDescent="0.2">
      <c r="G101" s="25"/>
    </row>
    <row r="102" spans="7:7" ht="15" customHeight="1" x14ac:dyDescent="0.2">
      <c r="G102" s="25"/>
    </row>
    <row r="103" spans="7:7" ht="15" customHeight="1" x14ac:dyDescent="0.2">
      <c r="G103" s="25"/>
    </row>
    <row r="104" spans="7:7" ht="15" customHeight="1" x14ac:dyDescent="0.2">
      <c r="G104" s="25"/>
    </row>
    <row r="105" spans="7:7" ht="15" customHeight="1" x14ac:dyDescent="0.2">
      <c r="G105" s="25"/>
    </row>
    <row r="106" spans="7:7" ht="15" customHeight="1" x14ac:dyDescent="0.2">
      <c r="G106" s="25"/>
    </row>
    <row r="107" spans="7:7" ht="15" customHeight="1" x14ac:dyDescent="0.2">
      <c r="G107" s="25"/>
    </row>
    <row r="108" spans="7:7" ht="15" customHeight="1" x14ac:dyDescent="0.2">
      <c r="G108" s="25"/>
    </row>
    <row r="109" spans="7:7" ht="15" customHeight="1" x14ac:dyDescent="0.2">
      <c r="G109" s="25"/>
    </row>
    <row r="110" spans="7:7" ht="15" customHeight="1" x14ac:dyDescent="0.2">
      <c r="G110" s="25"/>
    </row>
    <row r="111" spans="7:7" ht="15" customHeight="1" x14ac:dyDescent="0.2">
      <c r="G111" s="25"/>
    </row>
    <row r="112" spans="7:7" ht="15" customHeight="1" x14ac:dyDescent="0.2">
      <c r="G112" s="25"/>
    </row>
    <row r="113" spans="7:7" ht="15" customHeight="1" x14ac:dyDescent="0.2">
      <c r="G113" s="25"/>
    </row>
    <row r="114" spans="7:7" ht="15" customHeight="1" x14ac:dyDescent="0.2">
      <c r="G114" s="25"/>
    </row>
    <row r="115" spans="7:7" ht="15" customHeight="1" x14ac:dyDescent="0.2">
      <c r="G115" s="25"/>
    </row>
    <row r="116" spans="7:7" ht="15" customHeight="1" x14ac:dyDescent="0.2">
      <c r="G116" s="25"/>
    </row>
    <row r="117" spans="7:7" ht="15" customHeight="1" x14ac:dyDescent="0.2">
      <c r="G117" s="25"/>
    </row>
    <row r="118" spans="7:7" ht="15" customHeight="1" x14ac:dyDescent="0.2">
      <c r="G118" s="25"/>
    </row>
    <row r="119" spans="7:7" ht="15" customHeight="1" x14ac:dyDescent="0.2">
      <c r="G119" s="25"/>
    </row>
    <row r="120" spans="7:7" ht="15" customHeight="1" x14ac:dyDescent="0.2">
      <c r="G120" s="25"/>
    </row>
    <row r="121" spans="7:7" ht="15" customHeight="1" x14ac:dyDescent="0.2">
      <c r="G121" s="25"/>
    </row>
    <row r="122" spans="7:7" ht="15" customHeight="1" x14ac:dyDescent="0.2">
      <c r="G122" s="25"/>
    </row>
    <row r="123" spans="7:7" ht="15" customHeight="1" x14ac:dyDescent="0.2">
      <c r="G123" s="25"/>
    </row>
    <row r="124" spans="7:7" ht="15" customHeight="1" x14ac:dyDescent="0.2">
      <c r="G124" s="25"/>
    </row>
    <row r="125" spans="7:7" ht="15" customHeight="1" x14ac:dyDescent="0.2">
      <c r="G125" s="25"/>
    </row>
    <row r="126" spans="7:7" ht="15" customHeight="1" x14ac:dyDescent="0.2">
      <c r="G126" s="25"/>
    </row>
    <row r="127" spans="7:7" ht="15" customHeight="1" x14ac:dyDescent="0.2">
      <c r="G127" s="25"/>
    </row>
    <row r="128" spans="7:7" ht="15" customHeight="1" x14ac:dyDescent="0.2">
      <c r="G128" s="25"/>
    </row>
    <row r="129" spans="7:7" ht="15" customHeight="1" x14ac:dyDescent="0.2">
      <c r="G129" s="25"/>
    </row>
    <row r="130" spans="7:7" ht="15" customHeight="1" x14ac:dyDescent="0.2">
      <c r="G130" s="25"/>
    </row>
    <row r="131" spans="7:7" ht="15" customHeight="1" x14ac:dyDescent="0.2">
      <c r="G131" s="25"/>
    </row>
    <row r="132" spans="7:7" ht="15" customHeight="1" x14ac:dyDescent="0.2">
      <c r="G132" s="25"/>
    </row>
    <row r="133" spans="7:7" ht="15" customHeight="1" x14ac:dyDescent="0.2">
      <c r="G133" s="25"/>
    </row>
    <row r="134" spans="7:7" ht="15" customHeight="1" x14ac:dyDescent="0.2">
      <c r="G134" s="25"/>
    </row>
    <row r="135" spans="7:7" ht="15" customHeight="1" x14ac:dyDescent="0.2">
      <c r="G135" s="25"/>
    </row>
    <row r="136" spans="7:7" ht="15" customHeight="1" x14ac:dyDescent="0.2">
      <c r="G136" s="25"/>
    </row>
    <row r="137" spans="7:7" ht="15" customHeight="1" x14ac:dyDescent="0.2">
      <c r="G137" s="25"/>
    </row>
    <row r="138" spans="7:7" ht="15" customHeight="1" x14ac:dyDescent="0.2">
      <c r="G138" s="25"/>
    </row>
    <row r="139" spans="7:7" ht="15" customHeight="1" x14ac:dyDescent="0.2">
      <c r="G139" s="25"/>
    </row>
    <row r="140" spans="7:7" ht="15" customHeight="1" x14ac:dyDescent="0.2">
      <c r="G140" s="25"/>
    </row>
    <row r="141" spans="7:7" ht="15" customHeight="1" x14ac:dyDescent="0.2">
      <c r="G141" s="25"/>
    </row>
    <row r="142" spans="7:7" ht="15" customHeight="1" x14ac:dyDescent="0.2">
      <c r="G142" s="25"/>
    </row>
    <row r="143" spans="7:7" ht="15" customHeight="1" x14ac:dyDescent="0.2">
      <c r="G143" s="25"/>
    </row>
    <row r="144" spans="7:7" ht="15" customHeight="1" x14ac:dyDescent="0.2">
      <c r="G144" s="25"/>
    </row>
    <row r="145" spans="7:7" ht="15" customHeight="1" x14ac:dyDescent="0.2">
      <c r="G145" s="25"/>
    </row>
    <row r="146" spans="7:7" ht="15" customHeight="1" x14ac:dyDescent="0.2">
      <c r="G146" s="25"/>
    </row>
    <row r="147" spans="7:7" ht="15" customHeight="1" x14ac:dyDescent="0.2">
      <c r="G147" s="25"/>
    </row>
    <row r="148" spans="7:7" ht="15" customHeight="1" x14ac:dyDescent="0.2">
      <c r="G148" s="25"/>
    </row>
    <row r="149" spans="7:7" ht="15" customHeight="1" x14ac:dyDescent="0.2">
      <c r="G149" s="25"/>
    </row>
    <row r="150" spans="7:7" ht="15" customHeight="1" x14ac:dyDescent="0.2">
      <c r="G150" s="25"/>
    </row>
    <row r="151" spans="7:7" ht="15" customHeight="1" x14ac:dyDescent="0.2">
      <c r="G151" s="25"/>
    </row>
    <row r="152" spans="7:7" ht="15" customHeight="1" x14ac:dyDescent="0.2">
      <c r="G152" s="25"/>
    </row>
    <row r="153" spans="7:7" ht="15" customHeight="1" x14ac:dyDescent="0.2">
      <c r="G153" s="25"/>
    </row>
    <row r="154" spans="7:7" ht="15" customHeight="1" x14ac:dyDescent="0.2">
      <c r="G154" s="25"/>
    </row>
    <row r="155" spans="7:7" ht="15" customHeight="1" x14ac:dyDescent="0.2">
      <c r="G155" s="25"/>
    </row>
    <row r="156" spans="7:7" ht="15" customHeight="1" x14ac:dyDescent="0.2">
      <c r="G156" s="25"/>
    </row>
    <row r="157" spans="7:7" ht="15" customHeight="1" x14ac:dyDescent="0.2">
      <c r="G157" s="25"/>
    </row>
    <row r="158" spans="7:7" ht="15" customHeight="1" x14ac:dyDescent="0.2">
      <c r="G158" s="25"/>
    </row>
    <row r="159" spans="7:7" ht="15" customHeight="1" x14ac:dyDescent="0.2">
      <c r="G159" s="25"/>
    </row>
    <row r="160" spans="7:7" ht="15" customHeight="1" x14ac:dyDescent="0.2">
      <c r="G160" s="25"/>
    </row>
    <row r="161" spans="7:7" ht="15" customHeight="1" x14ac:dyDescent="0.2">
      <c r="G161" s="25"/>
    </row>
    <row r="162" spans="7:7" ht="15" customHeight="1" x14ac:dyDescent="0.2">
      <c r="G162" s="25"/>
    </row>
    <row r="163" spans="7:7" ht="15" customHeight="1" x14ac:dyDescent="0.2">
      <c r="G163" s="25"/>
    </row>
    <row r="164" spans="7:7" ht="15" customHeight="1" x14ac:dyDescent="0.2">
      <c r="G164" s="25"/>
    </row>
    <row r="165" spans="7:7" ht="15" customHeight="1" x14ac:dyDescent="0.2">
      <c r="G165" s="25"/>
    </row>
    <row r="166" spans="7:7" ht="15" customHeight="1" x14ac:dyDescent="0.2">
      <c r="G166" s="25"/>
    </row>
    <row r="167" spans="7:7" ht="15" customHeight="1" x14ac:dyDescent="0.2">
      <c r="G167" s="25"/>
    </row>
    <row r="168" spans="7:7" ht="15" customHeight="1" x14ac:dyDescent="0.2">
      <c r="G168" s="25"/>
    </row>
    <row r="169" spans="7:7" ht="15" customHeight="1" x14ac:dyDescent="0.2">
      <c r="G169" s="25"/>
    </row>
    <row r="170" spans="7:7" ht="15" customHeight="1" x14ac:dyDescent="0.2">
      <c r="G170" s="25"/>
    </row>
  </sheetData>
  <sheetProtection formatCells="0" formatColumns="0" formatRows="0" insertColumns="0" insertRows="0" insertHyperlinks="0" deleteColumns="0" deleteRows="0" sort="0" autoFilter="0" pivotTables="0"/>
  <mergeCells count="2">
    <mergeCell ref="A1:H1"/>
    <mergeCell ref="A2:H2"/>
  </mergeCells>
  <printOptions horizontalCentered="1" gridLines="1"/>
  <pageMargins left="0.19685039370078741" right="0.19685039370078741" top="0.19685039370078741" bottom="0.19685039370078741" header="0" footer="0"/>
  <pageSetup paperSize="9" orientation="landscape" horizontalDpi="4294967295" verticalDpi="4294967295"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xr:uid="{00000000-0002-0000-0100-000000000000}">
          <x14:formula1>
            <xm:f>'Programske djelatnosti'!$A$1:$A$27</xm:f>
          </x14:formula1>
          <xm:sqref>A5:A1048576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I23"/>
  <sheetViews>
    <sheetView view="pageLayout" zoomScaleNormal="100" workbookViewId="0">
      <selection activeCell="D15" sqref="D15"/>
    </sheetView>
  </sheetViews>
  <sheetFormatPr defaultRowHeight="15" x14ac:dyDescent="0.25"/>
  <cols>
    <col min="1" max="1" width="7.5703125" bestFit="1" customWidth="1"/>
    <col min="2" max="2" width="38" customWidth="1"/>
    <col min="3" max="3" width="13.28515625" style="46" customWidth="1"/>
    <col min="4" max="4" width="15.28515625" style="46" customWidth="1"/>
    <col min="5" max="7" width="11.28515625" style="46" customWidth="1"/>
    <col min="8" max="8" width="11.140625" style="46" customWidth="1"/>
    <col min="9" max="9" width="13.28515625" style="46" customWidth="1"/>
  </cols>
  <sheetData>
    <row r="1" spans="1:9" x14ac:dyDescent="0.25">
      <c r="A1" s="93" t="s">
        <v>494</v>
      </c>
      <c r="B1" s="93" t="s">
        <v>502</v>
      </c>
      <c r="C1" s="88" t="s">
        <v>508</v>
      </c>
      <c r="D1" s="88" t="s">
        <v>485</v>
      </c>
      <c r="E1" s="96" t="s">
        <v>486</v>
      </c>
      <c r="F1" s="97"/>
      <c r="G1" s="97"/>
      <c r="H1" s="98"/>
      <c r="I1" s="88" t="s">
        <v>487</v>
      </c>
    </row>
    <row r="2" spans="1:9" ht="39" customHeight="1" thickBot="1" x14ac:dyDescent="0.3">
      <c r="A2" s="94"/>
      <c r="B2" s="95"/>
      <c r="C2" s="89"/>
      <c r="D2" s="89"/>
      <c r="E2" s="41" t="s">
        <v>488</v>
      </c>
      <c r="F2" s="41" t="s">
        <v>489</v>
      </c>
      <c r="G2" s="41" t="s">
        <v>490</v>
      </c>
      <c r="H2" s="41" t="s">
        <v>491</v>
      </c>
      <c r="I2" s="89"/>
    </row>
    <row r="3" spans="1:9" ht="17.25" thickBot="1" x14ac:dyDescent="0.3">
      <c r="A3" s="53" t="str">
        <f>+IF(C3=C4," ","GREŠKA")</f>
        <v xml:space="preserve"> </v>
      </c>
      <c r="B3" s="52" t="s">
        <v>500</v>
      </c>
      <c r="C3" s="55">
        <f>+'2. PLAN PROGRAMA'!H3</f>
        <v>77405</v>
      </c>
      <c r="D3" s="42"/>
      <c r="E3" s="90"/>
      <c r="F3" s="91"/>
      <c r="G3" s="91"/>
      <c r="H3" s="92"/>
      <c r="I3" s="56">
        <f>+'2. PLAN PROGRAMA'!G3</f>
        <v>79305</v>
      </c>
    </row>
    <row r="4" spans="1:9" ht="15.75" customHeight="1" thickBot="1" x14ac:dyDescent="0.3">
      <c r="A4" s="57" t="str">
        <f>+IF(I3=I4," ","GREŠKA")</f>
        <v xml:space="preserve"> </v>
      </c>
      <c r="B4" s="50" t="s">
        <v>492</v>
      </c>
      <c r="C4" s="48">
        <f t="shared" ref="C4:I4" si="0">SUM(C5:C1048576)</f>
        <v>77405</v>
      </c>
      <c r="D4" s="44">
        <f t="shared" si="0"/>
        <v>0</v>
      </c>
      <c r="E4" s="44">
        <f t="shared" si="0"/>
        <v>1900</v>
      </c>
      <c r="F4" s="44">
        <f t="shared" si="0"/>
        <v>0</v>
      </c>
      <c r="G4" s="44">
        <f t="shared" si="0"/>
        <v>0</v>
      </c>
      <c r="H4" s="44">
        <f t="shared" si="0"/>
        <v>0</v>
      </c>
      <c r="I4" s="44">
        <f t="shared" si="0"/>
        <v>79305</v>
      </c>
    </row>
    <row r="5" spans="1:9" ht="22.5" customHeight="1" x14ac:dyDescent="0.25">
      <c r="A5" s="43">
        <v>6711</v>
      </c>
      <c r="B5" s="49" t="str">
        <f>+VLOOKUP(A5,'Kontni plan'!B:C,2,0)</f>
        <v>Prihodi iz nadležnog proračuna za financiranje rashoda poslovanja</v>
      </c>
      <c r="C5" s="45">
        <f>'3.B PRORAČUNSKI PLAN-rashodi'!C5+'3.B PRORAČUNSKI PLAN-rashodi'!C6+'3.B PRORAČUNSKI PLAN-rashodi'!C7</f>
        <v>36100</v>
      </c>
      <c r="D5" s="45"/>
      <c r="E5" s="45"/>
      <c r="F5" s="45"/>
      <c r="G5" s="45"/>
      <c r="H5" s="45"/>
      <c r="I5" s="45">
        <f>SUM(C5:H5)</f>
        <v>36100</v>
      </c>
    </row>
    <row r="6" spans="1:9" ht="22.5" customHeight="1" x14ac:dyDescent="0.25">
      <c r="A6" s="43">
        <v>6712</v>
      </c>
      <c r="B6" s="47" t="str">
        <f>+VLOOKUP(A6,'Kontni plan'!B:C,2,0)</f>
        <v>Prihodi iz nadležnog proračuna za fin. rashoda za nabavu nefinac. imovine</v>
      </c>
      <c r="C6" s="45">
        <f>'3.B PRORAČUNSKI PLAN-rashodi'!C8+'3.B PRORAČUNSKI PLAN-rashodi'!C9</f>
        <v>41305</v>
      </c>
      <c r="D6" s="45"/>
      <c r="E6" s="45"/>
      <c r="F6" s="45"/>
      <c r="G6" s="45"/>
      <c r="H6" s="45"/>
      <c r="I6" s="45">
        <f>SUM(C6:H6)</f>
        <v>41305</v>
      </c>
    </row>
    <row r="7" spans="1:9" ht="22.5" customHeight="1" x14ac:dyDescent="0.25">
      <c r="A7" s="43">
        <v>6615</v>
      </c>
      <c r="B7" s="47" t="str">
        <f>+VLOOKUP(A7,'Kontni plan'!B:C,2,0)</f>
        <v>Prihodi od pruženih usluga</v>
      </c>
      <c r="C7" s="45"/>
      <c r="D7" s="45"/>
      <c r="E7" s="45">
        <f>'3.B PRORAČUNSKI PLAN-rashodi'!E7</f>
        <v>1900</v>
      </c>
      <c r="F7" s="45"/>
      <c r="G7" s="45"/>
      <c r="H7" s="45"/>
      <c r="I7" s="45">
        <f t="shared" ref="I7:I19" si="1">SUM(C7:H7)</f>
        <v>1900</v>
      </c>
    </row>
    <row r="8" spans="1:9" ht="22.5" customHeight="1" x14ac:dyDescent="0.25">
      <c r="A8" s="43"/>
      <c r="B8" s="47" t="e">
        <f>+VLOOKUP(A8,'Kontni plan'!B:C,2,0)</f>
        <v>#N/A</v>
      </c>
      <c r="C8" s="45"/>
      <c r="D8" s="45"/>
      <c r="E8" s="45"/>
      <c r="F8" s="45"/>
      <c r="G8" s="45"/>
      <c r="H8" s="45"/>
      <c r="I8" s="45">
        <f t="shared" si="1"/>
        <v>0</v>
      </c>
    </row>
    <row r="9" spans="1:9" ht="22.5" customHeight="1" x14ac:dyDescent="0.25">
      <c r="A9" s="43"/>
      <c r="B9" s="47" t="e">
        <f>+VLOOKUP(A9,'Kontni plan'!B:C,2,0)</f>
        <v>#N/A</v>
      </c>
      <c r="C9" s="45"/>
      <c r="D9" s="45"/>
      <c r="E9" s="45"/>
      <c r="F9" s="45"/>
      <c r="G9" s="45"/>
      <c r="H9" s="45"/>
      <c r="I9" s="45">
        <f t="shared" si="1"/>
        <v>0</v>
      </c>
    </row>
    <row r="10" spans="1:9" ht="22.5" customHeight="1" x14ac:dyDescent="0.25">
      <c r="A10" s="43"/>
      <c r="B10" s="47" t="e">
        <f>+VLOOKUP(A10,'Kontni plan'!B:C,2,0)</f>
        <v>#N/A</v>
      </c>
      <c r="C10" s="45"/>
      <c r="D10" s="45"/>
      <c r="E10" s="45"/>
      <c r="F10" s="45"/>
      <c r="G10" s="45"/>
      <c r="H10" s="45"/>
      <c r="I10" s="45">
        <f t="shared" si="1"/>
        <v>0</v>
      </c>
    </row>
    <row r="11" spans="1:9" ht="22.5" customHeight="1" x14ac:dyDescent="0.25">
      <c r="A11" s="43"/>
      <c r="B11" s="47" t="e">
        <f>+VLOOKUP(A11,'Kontni plan'!B:C,2,0)</f>
        <v>#N/A</v>
      </c>
      <c r="C11" s="45"/>
      <c r="D11" s="45"/>
      <c r="E11" s="45"/>
      <c r="F11" s="45"/>
      <c r="G11" s="45"/>
      <c r="H11" s="45"/>
      <c r="I11" s="45">
        <f t="shared" si="1"/>
        <v>0</v>
      </c>
    </row>
    <row r="12" spans="1:9" ht="22.5" customHeight="1" x14ac:dyDescent="0.25">
      <c r="A12" s="43"/>
      <c r="B12" s="47" t="e">
        <f>+VLOOKUP(A12,'Kontni plan'!B:C,2,0)</f>
        <v>#N/A</v>
      </c>
      <c r="C12" s="45"/>
      <c r="D12" s="45"/>
      <c r="E12" s="45"/>
      <c r="F12" s="45"/>
      <c r="G12" s="45"/>
      <c r="H12" s="45"/>
      <c r="I12" s="45">
        <f t="shared" si="1"/>
        <v>0</v>
      </c>
    </row>
    <row r="13" spans="1:9" ht="22.5" customHeight="1" x14ac:dyDescent="0.25">
      <c r="A13" s="43"/>
      <c r="B13" s="47" t="e">
        <f>+VLOOKUP(A13,'Kontni plan'!B:C,2,0)</f>
        <v>#N/A</v>
      </c>
      <c r="C13" s="45"/>
      <c r="D13" s="45"/>
      <c r="E13" s="45"/>
      <c r="F13" s="45"/>
      <c r="G13" s="45"/>
      <c r="H13" s="45"/>
      <c r="I13" s="45">
        <f t="shared" si="1"/>
        <v>0</v>
      </c>
    </row>
    <row r="14" spans="1:9" ht="22.5" customHeight="1" x14ac:dyDescent="0.25">
      <c r="A14" s="43"/>
      <c r="B14" s="47" t="e">
        <f>+VLOOKUP(A14,'Kontni plan'!B:C,2,0)</f>
        <v>#N/A</v>
      </c>
      <c r="C14" s="45"/>
      <c r="D14" s="45"/>
      <c r="E14" s="45"/>
      <c r="F14" s="45"/>
      <c r="G14" s="45"/>
      <c r="H14" s="45"/>
      <c r="I14" s="45">
        <f t="shared" si="1"/>
        <v>0</v>
      </c>
    </row>
    <row r="15" spans="1:9" ht="22.5" customHeight="1" x14ac:dyDescent="0.25">
      <c r="A15" s="43"/>
      <c r="B15" s="47" t="e">
        <f>+VLOOKUP(A15,'Kontni plan'!B:C,2,0)</f>
        <v>#N/A</v>
      </c>
      <c r="C15" s="45"/>
      <c r="D15" s="45"/>
      <c r="E15" s="45"/>
      <c r="F15" s="45"/>
      <c r="G15" s="45"/>
      <c r="H15" s="45"/>
      <c r="I15" s="45">
        <f t="shared" si="1"/>
        <v>0</v>
      </c>
    </row>
    <row r="16" spans="1:9" ht="22.5" customHeight="1" x14ac:dyDescent="0.25">
      <c r="A16" s="43"/>
      <c r="B16" s="47" t="e">
        <f>+VLOOKUP(A16,'Kontni plan'!B:C,2,0)</f>
        <v>#N/A</v>
      </c>
      <c r="C16" s="45"/>
      <c r="D16" s="45"/>
      <c r="E16" s="45"/>
      <c r="F16" s="45"/>
      <c r="G16" s="45"/>
      <c r="H16" s="45"/>
      <c r="I16" s="45">
        <f t="shared" si="1"/>
        <v>0</v>
      </c>
    </row>
    <row r="17" spans="1:9" ht="22.5" customHeight="1" x14ac:dyDescent="0.25">
      <c r="A17" s="43"/>
      <c r="B17" s="47" t="e">
        <f>+VLOOKUP(A17,'Kontni plan'!B:C,2,0)</f>
        <v>#N/A</v>
      </c>
      <c r="C17" s="45"/>
      <c r="D17" s="45"/>
      <c r="E17" s="45"/>
      <c r="F17" s="45"/>
      <c r="G17" s="45"/>
      <c r="H17" s="45"/>
      <c r="I17" s="45">
        <f t="shared" si="1"/>
        <v>0</v>
      </c>
    </row>
    <row r="18" spans="1:9" ht="22.5" customHeight="1" x14ac:dyDescent="0.25">
      <c r="A18" s="43"/>
      <c r="B18" s="47" t="e">
        <f>+VLOOKUP(A18,'Kontni plan'!B:C,2,0)</f>
        <v>#N/A</v>
      </c>
      <c r="C18" s="45"/>
      <c r="D18" s="45"/>
      <c r="E18" s="45"/>
      <c r="F18" s="45"/>
      <c r="G18" s="45"/>
      <c r="H18" s="45"/>
      <c r="I18" s="45">
        <f t="shared" si="1"/>
        <v>0</v>
      </c>
    </row>
    <row r="19" spans="1:9" ht="22.5" customHeight="1" x14ac:dyDescent="0.25">
      <c r="A19" s="43"/>
      <c r="B19" s="47" t="e">
        <f>+VLOOKUP(A19,'Kontni plan'!B:C,2,0)</f>
        <v>#N/A</v>
      </c>
      <c r="C19" s="45"/>
      <c r="D19" s="45"/>
      <c r="E19" s="45"/>
      <c r="F19" s="45"/>
      <c r="G19" s="45"/>
      <c r="H19" s="45"/>
      <c r="I19" s="45">
        <f t="shared" si="1"/>
        <v>0</v>
      </c>
    </row>
    <row r="20" spans="1:9" ht="22.5" customHeight="1" x14ac:dyDescent="0.25">
      <c r="A20" s="43"/>
      <c r="B20" s="47" t="e">
        <f>+VLOOKUP(A20,'Kontni plan'!B:C,2,0)</f>
        <v>#N/A</v>
      </c>
      <c r="C20" s="45"/>
      <c r="D20" s="45"/>
      <c r="E20" s="45"/>
      <c r="F20" s="45"/>
      <c r="G20" s="45"/>
      <c r="H20" s="45"/>
      <c r="I20" s="45">
        <f t="shared" ref="I20:I23" si="2">SUM(C20:H20)</f>
        <v>0</v>
      </c>
    </row>
    <row r="21" spans="1:9" ht="22.5" customHeight="1" x14ac:dyDescent="0.25">
      <c r="A21" s="43"/>
      <c r="B21" s="47" t="e">
        <f>+VLOOKUP(A21,'Kontni plan'!B:C,2,0)</f>
        <v>#N/A</v>
      </c>
      <c r="C21" s="45"/>
      <c r="D21" s="45"/>
      <c r="E21" s="45"/>
      <c r="F21" s="45"/>
      <c r="G21" s="45"/>
      <c r="H21" s="45"/>
      <c r="I21" s="45">
        <f t="shared" si="2"/>
        <v>0</v>
      </c>
    </row>
    <row r="22" spans="1:9" ht="22.5" customHeight="1" x14ac:dyDescent="0.25">
      <c r="A22" s="43"/>
      <c r="B22" s="47" t="e">
        <f>+VLOOKUP(A22,'Kontni plan'!B:C,2,0)</f>
        <v>#N/A</v>
      </c>
      <c r="C22" s="45"/>
      <c r="D22" s="45"/>
      <c r="E22" s="45"/>
      <c r="F22" s="45"/>
      <c r="G22" s="45"/>
      <c r="H22" s="45"/>
      <c r="I22" s="45">
        <f t="shared" si="2"/>
        <v>0</v>
      </c>
    </row>
    <row r="23" spans="1:9" ht="22.5" customHeight="1" x14ac:dyDescent="0.25">
      <c r="A23" s="43"/>
      <c r="B23" s="47" t="e">
        <f>+VLOOKUP(A23,'Kontni plan'!B:C,2,0)</f>
        <v>#N/A</v>
      </c>
      <c r="C23" s="45"/>
      <c r="D23" s="45"/>
      <c r="E23" s="45"/>
      <c r="F23" s="45"/>
      <c r="G23" s="45"/>
      <c r="H23" s="45"/>
      <c r="I23" s="45">
        <f t="shared" si="2"/>
        <v>0</v>
      </c>
    </row>
  </sheetData>
  <mergeCells count="7">
    <mergeCell ref="I1:I2"/>
    <mergeCell ref="E3:H3"/>
    <mergeCell ref="A1:A2"/>
    <mergeCell ref="B1:B2"/>
    <mergeCell ref="C1:C2"/>
    <mergeCell ref="D1:D2"/>
    <mergeCell ref="E1:H1"/>
  </mergeCells>
  <pageMargins left="0.51181102362204722" right="0.51181102362204722" top="0.55118110236220474" bottom="0.55118110236220474" header="0" footer="0"/>
  <pageSetup paperSize="9" orientation="landscape" horizontalDpi="4294967295" verticalDpi="4294967295" r:id="rId1"/>
  <headerFooter>
    <oddHeader>&amp;C&amp;14PRIHODI 2026. - zbirno za sve programe</oddHeader>
  </headerFooter>
  <extLst>
    <ext xmlns:x14="http://schemas.microsoft.com/office/spreadsheetml/2009/9/main" uri="{CCE6A557-97BC-4b89-ADB6-D9C93CAAB3DF}">
      <x14:dataValidations xmlns:xm="http://schemas.microsoft.com/office/excel/2006/main" count="1">
        <x14:dataValidation type="list" allowBlank="1" showDropDown="1" showInputMessage="1" showErrorMessage="1" xr:uid="{00000000-0002-0000-0200-000000000000}">
          <x14:formula1>
            <xm:f>'Kontni plan'!$B$146:$B$319</xm:f>
          </x14:formula1>
          <xm:sqref>A5:A1048576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I46"/>
  <sheetViews>
    <sheetView view="pageLayout" zoomScale="85" zoomScaleNormal="100" zoomScalePageLayoutView="85" workbookViewId="0">
      <selection activeCell="C8" sqref="C8"/>
    </sheetView>
  </sheetViews>
  <sheetFormatPr defaultRowHeight="15" x14ac:dyDescent="0.25"/>
  <cols>
    <col min="1" max="1" width="7.5703125" bestFit="1" customWidth="1"/>
    <col min="2" max="2" width="38.140625" customWidth="1"/>
    <col min="3" max="3" width="13.42578125" style="46" customWidth="1"/>
    <col min="4" max="4" width="15" style="46" customWidth="1"/>
    <col min="5" max="8" width="11.28515625" style="46" customWidth="1"/>
    <col min="9" max="9" width="13.42578125" style="46" customWidth="1"/>
  </cols>
  <sheetData>
    <row r="1" spans="1:9" x14ac:dyDescent="0.25">
      <c r="A1" s="93" t="s">
        <v>494</v>
      </c>
      <c r="B1" s="93" t="s">
        <v>502</v>
      </c>
      <c r="C1" s="88" t="s">
        <v>508</v>
      </c>
      <c r="D1" s="88" t="s">
        <v>485</v>
      </c>
      <c r="E1" s="96" t="s">
        <v>486</v>
      </c>
      <c r="F1" s="97"/>
      <c r="G1" s="97"/>
      <c r="H1" s="98"/>
      <c r="I1" s="88" t="s">
        <v>487</v>
      </c>
    </row>
    <row r="2" spans="1:9" ht="39" customHeight="1" thickBot="1" x14ac:dyDescent="0.3">
      <c r="A2" s="94"/>
      <c r="B2" s="95"/>
      <c r="C2" s="89"/>
      <c r="D2" s="89"/>
      <c r="E2" s="41" t="s">
        <v>488</v>
      </c>
      <c r="F2" s="41" t="s">
        <v>489</v>
      </c>
      <c r="G2" s="41" t="s">
        <v>490</v>
      </c>
      <c r="H2" s="41" t="s">
        <v>491</v>
      </c>
      <c r="I2" s="89"/>
    </row>
    <row r="3" spans="1:9" ht="17.25" thickBot="1" x14ac:dyDescent="0.3">
      <c r="A3" s="53" t="str">
        <f>+IF(C3=C4," ","GREŠKA")</f>
        <v xml:space="preserve"> </v>
      </c>
      <c r="B3" s="52" t="s">
        <v>495</v>
      </c>
      <c r="C3" s="55">
        <f>+'2. PLAN PROGRAMA'!H3</f>
        <v>77405</v>
      </c>
      <c r="D3" s="42"/>
      <c r="E3" s="90"/>
      <c r="F3" s="91"/>
      <c r="G3" s="91"/>
      <c r="H3" s="92"/>
      <c r="I3" s="56">
        <f>+'2. PLAN PROGRAMA'!G3</f>
        <v>79305</v>
      </c>
    </row>
    <row r="4" spans="1:9" ht="15.75" customHeight="1" thickBot="1" x14ac:dyDescent="0.3">
      <c r="A4" s="57" t="str">
        <f>+IF(I3=I4," ","GREŠKA")</f>
        <v xml:space="preserve"> </v>
      </c>
      <c r="B4" s="50" t="s">
        <v>493</v>
      </c>
      <c r="C4" s="48">
        <f t="shared" ref="C4:I4" si="0">SUM(C5:C1048576)</f>
        <v>77405</v>
      </c>
      <c r="D4" s="44">
        <f t="shared" si="0"/>
        <v>0</v>
      </c>
      <c r="E4" s="44">
        <f t="shared" si="0"/>
        <v>1900</v>
      </c>
      <c r="F4" s="44">
        <f t="shared" si="0"/>
        <v>0</v>
      </c>
      <c r="G4" s="44">
        <f t="shared" si="0"/>
        <v>0</v>
      </c>
      <c r="H4" s="44">
        <f t="shared" si="0"/>
        <v>0</v>
      </c>
      <c r="I4" s="44">
        <f t="shared" si="0"/>
        <v>79305</v>
      </c>
    </row>
    <row r="5" spans="1:9" ht="22.5" customHeight="1" x14ac:dyDescent="0.25">
      <c r="A5" s="43">
        <v>3221</v>
      </c>
      <c r="B5" s="49" t="str">
        <f>+VLOOKUP(A5,'Kontni plan'!B:C,2,0)</f>
        <v>Uredski materijal i ostali materijalni rashodi</v>
      </c>
      <c r="C5" s="45">
        <f>5000+6800+800</f>
        <v>12600</v>
      </c>
      <c r="D5" s="45"/>
      <c r="E5" s="45"/>
      <c r="F5" s="45"/>
      <c r="G5" s="45"/>
      <c r="H5" s="45"/>
      <c r="I5" s="45">
        <f>SUM(C5:H5)</f>
        <v>12600</v>
      </c>
    </row>
    <row r="6" spans="1:9" ht="22.5" customHeight="1" x14ac:dyDescent="0.25">
      <c r="A6" s="43">
        <v>3237</v>
      </c>
      <c r="B6" s="47" t="str">
        <f>+VLOOKUP(A6,'Kontni plan'!B:C,2,0)</f>
        <v>Intelektualne i osobne usluge</v>
      </c>
      <c r="C6" s="45">
        <f>5600+2000+700</f>
        <v>8300</v>
      </c>
      <c r="D6" s="45"/>
      <c r="E6" s="45"/>
      <c r="F6" s="45"/>
      <c r="G6" s="45"/>
      <c r="H6" s="45"/>
      <c r="I6" s="45">
        <f>SUM(C6:H6)</f>
        <v>8300</v>
      </c>
    </row>
    <row r="7" spans="1:9" ht="22.5" customHeight="1" x14ac:dyDescent="0.25">
      <c r="A7" s="43">
        <v>3239</v>
      </c>
      <c r="B7" s="47" t="str">
        <f>+VLOOKUP(A7,'Kontni plan'!B:C,2,0)</f>
        <v>Ostale usluge</v>
      </c>
      <c r="C7" s="45">
        <f>7900+6000+1300</f>
        <v>15200</v>
      </c>
      <c r="D7" s="45"/>
      <c r="E7" s="45">
        <v>1900</v>
      </c>
      <c r="F7" s="45"/>
      <c r="G7" s="45"/>
      <c r="H7" s="45"/>
      <c r="I7" s="45">
        <f t="shared" ref="I7:I44" si="1">SUM(C7:H7)</f>
        <v>17100</v>
      </c>
    </row>
    <row r="8" spans="1:9" ht="22.5" customHeight="1" x14ac:dyDescent="0.25">
      <c r="A8" s="43">
        <v>4221</v>
      </c>
      <c r="B8" s="47" t="str">
        <f>+VLOOKUP(A8,'Kontni plan'!B:C,2,0)</f>
        <v>Uredska oprema i namještaj</v>
      </c>
      <c r="C8" s="45">
        <f>4000+4500+11000+5750+5500</f>
        <v>30750</v>
      </c>
      <c r="D8" s="45"/>
      <c r="E8" s="45"/>
      <c r="F8" s="45"/>
      <c r="G8" s="45"/>
      <c r="H8" s="45"/>
      <c r="I8" s="45">
        <f t="shared" si="1"/>
        <v>30750</v>
      </c>
    </row>
    <row r="9" spans="1:9" ht="22.5" customHeight="1" x14ac:dyDescent="0.25">
      <c r="A9" s="43">
        <v>4262</v>
      </c>
      <c r="B9" s="47" t="str">
        <f>+VLOOKUP(A9,'Kontni plan'!B:C,2,0)</f>
        <v>Ulaganja u računalne programe</v>
      </c>
      <c r="C9" s="45">
        <v>10555</v>
      </c>
      <c r="D9" s="45"/>
      <c r="E9" s="45"/>
      <c r="F9" s="45"/>
      <c r="G9" s="45"/>
      <c r="H9" s="45"/>
      <c r="I9" s="45">
        <f t="shared" si="1"/>
        <v>10555</v>
      </c>
    </row>
    <row r="10" spans="1:9" ht="22.5" customHeight="1" x14ac:dyDescent="0.25">
      <c r="A10" s="43"/>
      <c r="B10" s="47" t="e">
        <f>+VLOOKUP(A10,'Kontni plan'!B:C,2,0)</f>
        <v>#N/A</v>
      </c>
      <c r="C10" s="45"/>
      <c r="D10" s="45"/>
      <c r="E10" s="45"/>
      <c r="F10" s="45"/>
      <c r="G10" s="45"/>
      <c r="H10" s="45"/>
      <c r="I10" s="45">
        <f t="shared" si="1"/>
        <v>0</v>
      </c>
    </row>
    <row r="11" spans="1:9" ht="22.5" customHeight="1" x14ac:dyDescent="0.25">
      <c r="A11" s="43"/>
      <c r="B11" s="47" t="e">
        <f>+VLOOKUP(A11,'Kontni plan'!B:C,2,0)</f>
        <v>#N/A</v>
      </c>
      <c r="C11" s="45"/>
      <c r="D11" s="45"/>
      <c r="E11" s="45"/>
      <c r="F11" s="45"/>
      <c r="G11" s="45"/>
      <c r="H11" s="45"/>
      <c r="I11" s="45">
        <f t="shared" si="1"/>
        <v>0</v>
      </c>
    </row>
    <row r="12" spans="1:9" ht="22.5" customHeight="1" x14ac:dyDescent="0.25">
      <c r="A12" s="43"/>
      <c r="B12" s="47" t="e">
        <f>+VLOOKUP(A12,'Kontni plan'!B:C,2,0)</f>
        <v>#N/A</v>
      </c>
      <c r="C12" s="45"/>
      <c r="D12" s="45"/>
      <c r="E12" s="45"/>
      <c r="F12" s="45"/>
      <c r="G12" s="45"/>
      <c r="H12" s="45"/>
      <c r="I12" s="45">
        <f t="shared" si="1"/>
        <v>0</v>
      </c>
    </row>
    <row r="13" spans="1:9" ht="22.5" customHeight="1" x14ac:dyDescent="0.25">
      <c r="A13" s="43"/>
      <c r="B13" s="47" t="e">
        <f>+VLOOKUP(A13,'Kontni plan'!B:C,2,0)</f>
        <v>#N/A</v>
      </c>
      <c r="C13" s="45"/>
      <c r="D13" s="45"/>
      <c r="E13" s="45"/>
      <c r="F13" s="45"/>
      <c r="G13" s="45"/>
      <c r="H13" s="45"/>
      <c r="I13" s="45">
        <f t="shared" si="1"/>
        <v>0</v>
      </c>
    </row>
    <row r="14" spans="1:9" ht="22.5" customHeight="1" x14ac:dyDescent="0.25">
      <c r="A14" s="43"/>
      <c r="B14" s="47" t="e">
        <f>+VLOOKUP(A14,'Kontni plan'!B:C,2,0)</f>
        <v>#N/A</v>
      </c>
      <c r="C14" s="45"/>
      <c r="D14" s="45"/>
      <c r="E14" s="45"/>
      <c r="F14" s="45"/>
      <c r="G14" s="45"/>
      <c r="H14" s="45"/>
      <c r="I14" s="45">
        <f t="shared" si="1"/>
        <v>0</v>
      </c>
    </row>
    <row r="15" spans="1:9" ht="22.5" customHeight="1" x14ac:dyDescent="0.25">
      <c r="A15" s="43"/>
      <c r="B15" s="47" t="e">
        <f>+VLOOKUP(A15,'Kontni plan'!B:C,2,0)</f>
        <v>#N/A</v>
      </c>
      <c r="C15" s="45"/>
      <c r="D15" s="45"/>
      <c r="E15" s="45"/>
      <c r="F15" s="45"/>
      <c r="G15" s="45"/>
      <c r="H15" s="45"/>
      <c r="I15" s="45">
        <f t="shared" si="1"/>
        <v>0</v>
      </c>
    </row>
    <row r="16" spans="1:9" ht="22.5" customHeight="1" x14ac:dyDescent="0.25">
      <c r="A16" s="43"/>
      <c r="B16" s="47" t="e">
        <f>+VLOOKUP(A16,'Kontni plan'!B:C,2,0)</f>
        <v>#N/A</v>
      </c>
      <c r="C16" s="45"/>
      <c r="D16" s="45"/>
      <c r="E16" s="45"/>
      <c r="F16" s="45"/>
      <c r="G16" s="45"/>
      <c r="H16" s="45"/>
      <c r="I16" s="45">
        <f t="shared" si="1"/>
        <v>0</v>
      </c>
    </row>
    <row r="17" spans="1:9" ht="22.5" customHeight="1" x14ac:dyDescent="0.25">
      <c r="A17" s="43"/>
      <c r="B17" s="47" t="e">
        <f>+VLOOKUP(A17,'Kontni plan'!B:C,2,0)</f>
        <v>#N/A</v>
      </c>
      <c r="C17" s="45"/>
      <c r="D17" s="45"/>
      <c r="E17" s="45"/>
      <c r="F17" s="45"/>
      <c r="G17" s="45"/>
      <c r="H17" s="45"/>
      <c r="I17" s="45">
        <f t="shared" si="1"/>
        <v>0</v>
      </c>
    </row>
    <row r="18" spans="1:9" ht="22.5" customHeight="1" x14ac:dyDescent="0.25">
      <c r="A18" s="43"/>
      <c r="B18" s="47" t="e">
        <f>+VLOOKUP(A18,'Kontni plan'!B:C,2,0)</f>
        <v>#N/A</v>
      </c>
      <c r="C18" s="45"/>
      <c r="D18" s="45"/>
      <c r="E18" s="45"/>
      <c r="F18" s="45"/>
      <c r="G18" s="45"/>
      <c r="H18" s="45"/>
      <c r="I18" s="45">
        <f t="shared" si="1"/>
        <v>0</v>
      </c>
    </row>
    <row r="19" spans="1:9" ht="22.5" customHeight="1" x14ac:dyDescent="0.25">
      <c r="A19" s="43"/>
      <c r="B19" s="47" t="e">
        <f>+VLOOKUP(A19,'Kontni plan'!B:C,2,0)</f>
        <v>#N/A</v>
      </c>
      <c r="C19" s="45"/>
      <c r="D19" s="45"/>
      <c r="E19" s="45"/>
      <c r="F19" s="45"/>
      <c r="G19" s="45"/>
      <c r="H19" s="45"/>
      <c r="I19" s="45">
        <f t="shared" si="1"/>
        <v>0</v>
      </c>
    </row>
    <row r="20" spans="1:9" ht="22.5" customHeight="1" x14ac:dyDescent="0.25">
      <c r="A20" s="43"/>
      <c r="B20" s="47" t="e">
        <f>+VLOOKUP(A20,'Kontni plan'!B:C,2,0)</f>
        <v>#N/A</v>
      </c>
      <c r="C20" s="45"/>
      <c r="D20" s="45"/>
      <c r="E20" s="45"/>
      <c r="F20" s="45"/>
      <c r="G20" s="45"/>
      <c r="H20" s="45"/>
      <c r="I20" s="45">
        <f t="shared" si="1"/>
        <v>0</v>
      </c>
    </row>
    <row r="21" spans="1:9" ht="22.5" customHeight="1" x14ac:dyDescent="0.25">
      <c r="A21" s="43"/>
      <c r="B21" s="47" t="e">
        <f>+VLOOKUP(A21,'Kontni plan'!B:C,2,0)</f>
        <v>#N/A</v>
      </c>
      <c r="C21" s="45"/>
      <c r="D21" s="45"/>
      <c r="E21" s="45"/>
      <c r="F21" s="45"/>
      <c r="G21" s="45"/>
      <c r="H21" s="45"/>
      <c r="I21" s="45">
        <f t="shared" si="1"/>
        <v>0</v>
      </c>
    </row>
    <row r="22" spans="1:9" ht="22.5" customHeight="1" x14ac:dyDescent="0.25">
      <c r="A22" s="43"/>
      <c r="B22" s="47" t="e">
        <f>+VLOOKUP(A22,'Kontni plan'!B:C,2,0)</f>
        <v>#N/A</v>
      </c>
      <c r="C22" s="45"/>
      <c r="D22" s="45"/>
      <c r="E22" s="45"/>
      <c r="F22" s="45"/>
      <c r="G22" s="45"/>
      <c r="H22" s="45"/>
      <c r="I22" s="45">
        <f t="shared" si="1"/>
        <v>0</v>
      </c>
    </row>
    <row r="23" spans="1:9" ht="22.5" customHeight="1" x14ac:dyDescent="0.25">
      <c r="A23" s="43"/>
      <c r="B23" s="47" t="e">
        <f>+VLOOKUP(A23,'Kontni plan'!B:C,2,0)</f>
        <v>#N/A</v>
      </c>
      <c r="C23" s="45"/>
      <c r="D23" s="45"/>
      <c r="E23" s="45"/>
      <c r="F23" s="45"/>
      <c r="G23" s="45"/>
      <c r="H23" s="45"/>
      <c r="I23" s="45">
        <f t="shared" si="1"/>
        <v>0</v>
      </c>
    </row>
    <row r="24" spans="1:9" ht="22.5" customHeight="1" x14ac:dyDescent="0.25">
      <c r="A24" s="43"/>
      <c r="B24" s="47" t="e">
        <f>+VLOOKUP(A24,'Kontni plan'!B:C,2,0)</f>
        <v>#N/A</v>
      </c>
      <c r="C24" s="45"/>
      <c r="D24" s="45"/>
      <c r="E24" s="45"/>
      <c r="F24" s="45"/>
      <c r="G24" s="45"/>
      <c r="H24" s="45"/>
      <c r="I24" s="45">
        <f t="shared" si="1"/>
        <v>0</v>
      </c>
    </row>
    <row r="25" spans="1:9" ht="22.5" customHeight="1" x14ac:dyDescent="0.25">
      <c r="A25" s="43"/>
      <c r="B25" s="47" t="e">
        <f>+VLOOKUP(A25,'Kontni plan'!B:C,2,0)</f>
        <v>#N/A</v>
      </c>
      <c r="C25" s="45"/>
      <c r="D25" s="45"/>
      <c r="E25" s="45"/>
      <c r="F25" s="45"/>
      <c r="G25" s="45"/>
      <c r="H25" s="45"/>
      <c r="I25" s="45">
        <f t="shared" si="1"/>
        <v>0</v>
      </c>
    </row>
    <row r="26" spans="1:9" ht="22.5" customHeight="1" x14ac:dyDescent="0.25">
      <c r="A26" s="43"/>
      <c r="B26" s="47" t="e">
        <f>+VLOOKUP(A26,'Kontni plan'!B:C,2,0)</f>
        <v>#N/A</v>
      </c>
      <c r="C26" s="45"/>
      <c r="D26" s="45"/>
      <c r="E26" s="45"/>
      <c r="F26" s="45"/>
      <c r="G26" s="45"/>
      <c r="H26" s="45"/>
      <c r="I26" s="45">
        <f t="shared" si="1"/>
        <v>0</v>
      </c>
    </row>
    <row r="27" spans="1:9" ht="22.5" customHeight="1" x14ac:dyDescent="0.25">
      <c r="A27" s="43"/>
      <c r="B27" s="47" t="e">
        <f>+VLOOKUP(A27,'Kontni plan'!B:C,2,0)</f>
        <v>#N/A</v>
      </c>
      <c r="C27" s="45"/>
      <c r="D27" s="45"/>
      <c r="E27" s="45"/>
      <c r="F27" s="45"/>
      <c r="G27" s="45"/>
      <c r="H27" s="45"/>
      <c r="I27" s="45">
        <f t="shared" si="1"/>
        <v>0</v>
      </c>
    </row>
    <row r="28" spans="1:9" ht="22.5" customHeight="1" x14ac:dyDescent="0.25">
      <c r="A28" s="43"/>
      <c r="B28" s="47" t="e">
        <f>+VLOOKUP(A28,'Kontni plan'!B:C,2,0)</f>
        <v>#N/A</v>
      </c>
      <c r="C28" s="45"/>
      <c r="D28" s="45"/>
      <c r="E28" s="45"/>
      <c r="F28" s="45"/>
      <c r="G28" s="45"/>
      <c r="H28" s="45"/>
      <c r="I28" s="45">
        <f t="shared" si="1"/>
        <v>0</v>
      </c>
    </row>
    <row r="29" spans="1:9" ht="22.5" customHeight="1" x14ac:dyDescent="0.25">
      <c r="A29" s="43"/>
      <c r="B29" s="47" t="e">
        <f>+VLOOKUP(A29,'Kontni plan'!B:C,2,0)</f>
        <v>#N/A</v>
      </c>
      <c r="C29" s="45"/>
      <c r="D29" s="45"/>
      <c r="E29" s="45"/>
      <c r="F29" s="45"/>
      <c r="G29" s="45"/>
      <c r="H29" s="45"/>
      <c r="I29" s="45">
        <f t="shared" si="1"/>
        <v>0</v>
      </c>
    </row>
    <row r="30" spans="1:9" ht="22.5" customHeight="1" x14ac:dyDescent="0.25">
      <c r="A30" s="43"/>
      <c r="B30" s="47" t="e">
        <f>+VLOOKUP(A30,'Kontni plan'!B:C,2,0)</f>
        <v>#N/A</v>
      </c>
      <c r="C30" s="45"/>
      <c r="D30" s="45"/>
      <c r="E30" s="45"/>
      <c r="F30" s="45"/>
      <c r="G30" s="45"/>
      <c r="H30" s="45"/>
      <c r="I30" s="45">
        <f t="shared" si="1"/>
        <v>0</v>
      </c>
    </row>
    <row r="31" spans="1:9" ht="22.5" customHeight="1" x14ac:dyDescent="0.25">
      <c r="A31" s="43"/>
      <c r="B31" s="47" t="e">
        <f>+VLOOKUP(A31,'Kontni plan'!B:C,2,0)</f>
        <v>#N/A</v>
      </c>
      <c r="C31" s="45"/>
      <c r="D31" s="45"/>
      <c r="E31" s="45"/>
      <c r="F31" s="45"/>
      <c r="G31" s="45"/>
      <c r="H31" s="45"/>
      <c r="I31" s="45">
        <f t="shared" si="1"/>
        <v>0</v>
      </c>
    </row>
    <row r="32" spans="1:9" ht="22.5" customHeight="1" x14ac:dyDescent="0.25">
      <c r="A32" s="43"/>
      <c r="B32" s="47" t="e">
        <f>+VLOOKUP(A32,'Kontni plan'!B:C,2,0)</f>
        <v>#N/A</v>
      </c>
      <c r="C32" s="45"/>
      <c r="D32" s="45"/>
      <c r="E32" s="45"/>
      <c r="F32" s="45"/>
      <c r="G32" s="45"/>
      <c r="H32" s="45"/>
      <c r="I32" s="45">
        <f t="shared" si="1"/>
        <v>0</v>
      </c>
    </row>
    <row r="33" spans="1:9" ht="22.5" customHeight="1" x14ac:dyDescent="0.25">
      <c r="A33" s="43"/>
      <c r="B33" s="47" t="e">
        <f>+VLOOKUP(A33,'Kontni plan'!B:C,2,0)</f>
        <v>#N/A</v>
      </c>
      <c r="C33" s="45"/>
      <c r="D33" s="45"/>
      <c r="E33" s="45"/>
      <c r="F33" s="45"/>
      <c r="G33" s="45"/>
      <c r="H33" s="45"/>
      <c r="I33" s="45">
        <f t="shared" si="1"/>
        <v>0</v>
      </c>
    </row>
    <row r="34" spans="1:9" ht="22.5" customHeight="1" x14ac:dyDescent="0.25">
      <c r="A34" s="43"/>
      <c r="B34" s="47" t="e">
        <f>+VLOOKUP(A34,'Kontni plan'!B:C,2,0)</f>
        <v>#N/A</v>
      </c>
      <c r="C34" s="45"/>
      <c r="D34" s="45"/>
      <c r="E34" s="45"/>
      <c r="F34" s="45"/>
      <c r="G34" s="45"/>
      <c r="H34" s="45"/>
      <c r="I34" s="45">
        <f t="shared" si="1"/>
        <v>0</v>
      </c>
    </row>
    <row r="35" spans="1:9" ht="22.5" customHeight="1" x14ac:dyDescent="0.25">
      <c r="A35" s="43"/>
      <c r="B35" s="47" t="e">
        <f>+VLOOKUP(A35,'Kontni plan'!B:C,2,0)</f>
        <v>#N/A</v>
      </c>
      <c r="C35" s="45"/>
      <c r="D35" s="45"/>
      <c r="E35" s="45"/>
      <c r="F35" s="45"/>
      <c r="G35" s="45"/>
      <c r="H35" s="45"/>
      <c r="I35" s="45">
        <f t="shared" si="1"/>
        <v>0</v>
      </c>
    </row>
    <row r="36" spans="1:9" ht="22.5" customHeight="1" x14ac:dyDescent="0.25">
      <c r="A36" s="43"/>
      <c r="B36" s="47" t="e">
        <f>+VLOOKUP(A36,'Kontni plan'!B:C,2,0)</f>
        <v>#N/A</v>
      </c>
      <c r="C36" s="45"/>
      <c r="D36" s="45"/>
      <c r="E36" s="45"/>
      <c r="F36" s="45"/>
      <c r="G36" s="45"/>
      <c r="H36" s="45"/>
      <c r="I36" s="45">
        <f t="shared" si="1"/>
        <v>0</v>
      </c>
    </row>
    <row r="37" spans="1:9" ht="22.5" customHeight="1" x14ac:dyDescent="0.25">
      <c r="A37" s="43"/>
      <c r="B37" s="47" t="e">
        <f>+VLOOKUP(A37,'Kontni plan'!B:C,2,0)</f>
        <v>#N/A</v>
      </c>
      <c r="C37" s="45"/>
      <c r="D37" s="45"/>
      <c r="E37" s="45"/>
      <c r="F37" s="45"/>
      <c r="G37" s="45"/>
      <c r="H37" s="45"/>
      <c r="I37" s="45">
        <f t="shared" si="1"/>
        <v>0</v>
      </c>
    </row>
    <row r="38" spans="1:9" ht="22.5" customHeight="1" x14ac:dyDescent="0.25">
      <c r="A38" s="43"/>
      <c r="B38" s="47" t="e">
        <f>+VLOOKUP(A38,'Kontni plan'!B:C,2,0)</f>
        <v>#N/A</v>
      </c>
      <c r="C38" s="45"/>
      <c r="D38" s="45"/>
      <c r="E38" s="45"/>
      <c r="F38" s="45"/>
      <c r="G38" s="45"/>
      <c r="H38" s="45"/>
      <c r="I38" s="45">
        <f t="shared" si="1"/>
        <v>0</v>
      </c>
    </row>
    <row r="39" spans="1:9" ht="22.5" customHeight="1" x14ac:dyDescent="0.25">
      <c r="A39" s="43"/>
      <c r="B39" s="47" t="e">
        <f>+VLOOKUP(A39,'Kontni plan'!B:C,2,0)</f>
        <v>#N/A</v>
      </c>
      <c r="C39" s="45"/>
      <c r="D39" s="45"/>
      <c r="E39" s="45"/>
      <c r="F39" s="45"/>
      <c r="G39" s="45"/>
      <c r="H39" s="45"/>
      <c r="I39" s="45">
        <f t="shared" si="1"/>
        <v>0</v>
      </c>
    </row>
    <row r="40" spans="1:9" ht="22.5" customHeight="1" x14ac:dyDescent="0.25">
      <c r="A40" s="43"/>
      <c r="B40" s="47" t="e">
        <f>+VLOOKUP(A40,'Kontni plan'!B:C,2,0)</f>
        <v>#N/A</v>
      </c>
      <c r="C40" s="45"/>
      <c r="D40" s="45"/>
      <c r="E40" s="45"/>
      <c r="F40" s="45"/>
      <c r="G40" s="45"/>
      <c r="H40" s="45"/>
      <c r="I40" s="45">
        <f t="shared" si="1"/>
        <v>0</v>
      </c>
    </row>
    <row r="41" spans="1:9" ht="22.5" customHeight="1" x14ac:dyDescent="0.25">
      <c r="A41" s="43"/>
      <c r="B41" s="47" t="e">
        <f>+VLOOKUP(A41,'Kontni plan'!B:C,2,0)</f>
        <v>#N/A</v>
      </c>
      <c r="C41" s="45"/>
      <c r="D41" s="45"/>
      <c r="E41" s="45"/>
      <c r="F41" s="45"/>
      <c r="G41" s="45"/>
      <c r="H41" s="45"/>
      <c r="I41" s="45">
        <f t="shared" si="1"/>
        <v>0</v>
      </c>
    </row>
    <row r="42" spans="1:9" ht="22.5" customHeight="1" x14ac:dyDescent="0.25">
      <c r="A42" s="43"/>
      <c r="B42" s="47" t="e">
        <f>+VLOOKUP(A42,'Kontni plan'!B:C,2,0)</f>
        <v>#N/A</v>
      </c>
      <c r="C42" s="45"/>
      <c r="D42" s="45"/>
      <c r="E42" s="45"/>
      <c r="F42" s="45"/>
      <c r="G42" s="45"/>
      <c r="H42" s="45"/>
      <c r="I42" s="45">
        <f t="shared" si="1"/>
        <v>0</v>
      </c>
    </row>
    <row r="43" spans="1:9" ht="22.5" customHeight="1" x14ac:dyDescent="0.25">
      <c r="A43" s="43"/>
      <c r="B43" s="47" t="e">
        <f>+VLOOKUP(A43,'Kontni plan'!B:C,2,0)</f>
        <v>#N/A</v>
      </c>
      <c r="C43" s="45"/>
      <c r="D43" s="45"/>
      <c r="E43" s="45"/>
      <c r="F43" s="45"/>
      <c r="G43" s="45"/>
      <c r="H43" s="45"/>
      <c r="I43" s="45">
        <f t="shared" si="1"/>
        <v>0</v>
      </c>
    </row>
    <row r="44" spans="1:9" ht="22.5" customHeight="1" x14ac:dyDescent="0.25">
      <c r="A44" s="43"/>
      <c r="B44" s="47" t="e">
        <f>+VLOOKUP(A44,'Kontni plan'!B:C,2,0)</f>
        <v>#N/A</v>
      </c>
      <c r="C44" s="45"/>
      <c r="D44" s="45"/>
      <c r="E44" s="45"/>
      <c r="F44" s="45"/>
      <c r="G44" s="45"/>
      <c r="H44" s="45"/>
      <c r="I44" s="45">
        <f t="shared" si="1"/>
        <v>0</v>
      </c>
    </row>
    <row r="45" spans="1:9" ht="22.5" customHeight="1" x14ac:dyDescent="0.25">
      <c r="A45" s="43"/>
      <c r="B45" s="47" t="e">
        <f>+VLOOKUP(A45,'Kontni plan'!B:C,2,0)</f>
        <v>#N/A</v>
      </c>
      <c r="C45" s="45"/>
      <c r="D45" s="45"/>
      <c r="E45" s="45"/>
      <c r="F45" s="45"/>
      <c r="G45" s="45"/>
      <c r="H45" s="45"/>
      <c r="I45" s="45">
        <f t="shared" ref="I45:I46" si="2">SUM(C45:H45)</f>
        <v>0</v>
      </c>
    </row>
    <row r="46" spans="1:9" ht="22.5" customHeight="1" x14ac:dyDescent="0.25">
      <c r="A46" s="43"/>
      <c r="B46" s="47" t="e">
        <f>+VLOOKUP(A46,'Kontni plan'!B:C,2,0)</f>
        <v>#N/A</v>
      </c>
      <c r="C46" s="45"/>
      <c r="D46" s="45"/>
      <c r="E46" s="45"/>
      <c r="F46" s="45"/>
      <c r="G46" s="45"/>
      <c r="H46" s="45"/>
      <c r="I46" s="45">
        <f t="shared" si="2"/>
        <v>0</v>
      </c>
    </row>
  </sheetData>
  <mergeCells count="7">
    <mergeCell ref="I1:I2"/>
    <mergeCell ref="E3:H3"/>
    <mergeCell ref="D1:D2"/>
    <mergeCell ref="E1:H1"/>
    <mergeCell ref="A1:A2"/>
    <mergeCell ref="B1:B2"/>
    <mergeCell ref="C1:C2"/>
  </mergeCells>
  <pageMargins left="0.51181102362204722" right="0.51181102362204722" top="0.55118110236220474" bottom="0.55118110236220474" header="0" footer="0"/>
  <pageSetup paperSize="9" orientation="landscape" horizontalDpi="4294967295" verticalDpi="4294967295" r:id="rId1"/>
  <headerFooter>
    <oddHeader>&amp;C&amp;14RASHODI 2026. - zbirno za sve programe</oddHeader>
  </headerFooter>
  <extLst>
    <ext xmlns:x14="http://schemas.microsoft.com/office/spreadsheetml/2009/9/main" uri="{CCE6A557-97BC-4b89-ADB6-D9C93CAAB3DF}">
      <x14:dataValidations xmlns:xm="http://schemas.microsoft.com/office/excel/2006/main" count="1">
        <x14:dataValidation type="list" allowBlank="1" showDropDown="1" showInputMessage="1" showErrorMessage="1" xr:uid="{00000000-0002-0000-0300-000000000000}">
          <x14:formula1>
            <xm:f>'Kontni plan'!$B$2:$B$145</xm:f>
          </x14:formula1>
          <xm:sqref>A5:A46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319"/>
  <sheetViews>
    <sheetView workbookViewId="0">
      <selection activeCell="C27" sqref="C27"/>
    </sheetView>
  </sheetViews>
  <sheetFormatPr defaultRowHeight="15" x14ac:dyDescent="0.25"/>
  <cols>
    <col min="1" max="1" width="8" bestFit="1" customWidth="1"/>
    <col min="2" max="2" width="12" bestFit="1" customWidth="1"/>
    <col min="3" max="3" width="72.42578125" bestFit="1" customWidth="1"/>
  </cols>
  <sheetData>
    <row r="1" spans="1:3" x14ac:dyDescent="0.25">
      <c r="A1" s="40" t="s">
        <v>181</v>
      </c>
      <c r="B1" s="40" t="s">
        <v>182</v>
      </c>
      <c r="C1" s="40" t="s">
        <v>183</v>
      </c>
    </row>
    <row r="2" spans="1:3" x14ac:dyDescent="0.25">
      <c r="A2" s="40" t="s">
        <v>184</v>
      </c>
      <c r="B2" s="40">
        <v>3111</v>
      </c>
      <c r="C2" s="40" t="s">
        <v>317</v>
      </c>
    </row>
    <row r="3" spans="1:3" x14ac:dyDescent="0.25">
      <c r="A3" s="40" t="s">
        <v>184</v>
      </c>
      <c r="B3" s="40">
        <v>3112</v>
      </c>
      <c r="C3" s="40" t="s">
        <v>318</v>
      </c>
    </row>
    <row r="4" spans="1:3" x14ac:dyDescent="0.25">
      <c r="A4" s="40" t="s">
        <v>184</v>
      </c>
      <c r="B4" s="40">
        <v>3113</v>
      </c>
      <c r="C4" s="40" t="s">
        <v>319</v>
      </c>
    </row>
    <row r="5" spans="1:3" x14ac:dyDescent="0.25">
      <c r="A5" s="40" t="s">
        <v>184</v>
      </c>
      <c r="B5" s="40">
        <v>3114</v>
      </c>
      <c r="C5" s="40" t="s">
        <v>320</v>
      </c>
    </row>
    <row r="6" spans="1:3" x14ac:dyDescent="0.25">
      <c r="A6" s="40" t="s">
        <v>184</v>
      </c>
      <c r="B6" s="40">
        <v>3121</v>
      </c>
      <c r="C6" s="40" t="s">
        <v>321</v>
      </c>
    </row>
    <row r="7" spans="1:3" x14ac:dyDescent="0.25">
      <c r="A7" s="40" t="s">
        <v>184</v>
      </c>
      <c r="B7" s="40">
        <v>3131</v>
      </c>
      <c r="C7" s="40" t="s">
        <v>260</v>
      </c>
    </row>
    <row r="8" spans="1:3" x14ac:dyDescent="0.25">
      <c r="A8" s="40" t="s">
        <v>184</v>
      </c>
      <c r="B8" s="40">
        <v>3132</v>
      </c>
      <c r="C8" s="40" t="s">
        <v>258</v>
      </c>
    </row>
    <row r="9" spans="1:3" x14ac:dyDescent="0.25">
      <c r="A9" s="40" t="s">
        <v>184</v>
      </c>
      <c r="B9" s="40">
        <v>3133</v>
      </c>
      <c r="C9" s="40" t="s">
        <v>261</v>
      </c>
    </row>
    <row r="10" spans="1:3" x14ac:dyDescent="0.25">
      <c r="A10" s="40" t="s">
        <v>184</v>
      </c>
      <c r="B10" s="40">
        <v>3211</v>
      </c>
      <c r="C10" s="40" t="s">
        <v>288</v>
      </c>
    </row>
    <row r="11" spans="1:3" x14ac:dyDescent="0.25">
      <c r="A11" s="40" t="s">
        <v>184</v>
      </c>
      <c r="B11" s="40">
        <v>3212</v>
      </c>
      <c r="C11" s="40" t="s">
        <v>289</v>
      </c>
    </row>
    <row r="12" spans="1:3" x14ac:dyDescent="0.25">
      <c r="A12" s="40" t="s">
        <v>184</v>
      </c>
      <c r="B12" s="40">
        <v>3213</v>
      </c>
      <c r="C12" s="40" t="s">
        <v>290</v>
      </c>
    </row>
    <row r="13" spans="1:3" x14ac:dyDescent="0.25">
      <c r="A13" s="40" t="s">
        <v>184</v>
      </c>
      <c r="B13" s="40">
        <v>3214</v>
      </c>
      <c r="C13" s="40" t="s">
        <v>291</v>
      </c>
    </row>
    <row r="14" spans="1:3" x14ac:dyDescent="0.25">
      <c r="A14" s="40" t="s">
        <v>184</v>
      </c>
      <c r="B14" s="40">
        <v>3221</v>
      </c>
      <c r="C14" s="40" t="s">
        <v>292</v>
      </c>
    </row>
    <row r="15" spans="1:3" x14ac:dyDescent="0.25">
      <c r="A15" s="40" t="s">
        <v>184</v>
      </c>
      <c r="B15" s="40">
        <v>3222</v>
      </c>
      <c r="C15" s="40" t="s">
        <v>293</v>
      </c>
    </row>
    <row r="16" spans="1:3" x14ac:dyDescent="0.25">
      <c r="A16" s="40" t="s">
        <v>184</v>
      </c>
      <c r="B16" s="40">
        <v>3223</v>
      </c>
      <c r="C16" s="40" t="s">
        <v>294</v>
      </c>
    </row>
    <row r="17" spans="1:3" x14ac:dyDescent="0.25">
      <c r="A17" s="40" t="s">
        <v>184</v>
      </c>
      <c r="B17" s="40">
        <v>3224</v>
      </c>
      <c r="C17" s="40" t="s">
        <v>295</v>
      </c>
    </row>
    <row r="18" spans="1:3" x14ac:dyDescent="0.25">
      <c r="A18" s="40" t="s">
        <v>184</v>
      </c>
      <c r="B18" s="40">
        <v>3225</v>
      </c>
      <c r="C18" s="40" t="s">
        <v>296</v>
      </c>
    </row>
    <row r="19" spans="1:3" x14ac:dyDescent="0.25">
      <c r="A19" s="40" t="s">
        <v>184</v>
      </c>
      <c r="B19" s="40">
        <v>3226</v>
      </c>
      <c r="C19" s="40" t="s">
        <v>322</v>
      </c>
    </row>
    <row r="20" spans="1:3" x14ac:dyDescent="0.25">
      <c r="A20" s="40" t="s">
        <v>184</v>
      </c>
      <c r="B20" s="40">
        <v>3227</v>
      </c>
      <c r="C20" s="40" t="s">
        <v>297</v>
      </c>
    </row>
    <row r="21" spans="1:3" x14ac:dyDescent="0.25">
      <c r="A21" s="40" t="s">
        <v>184</v>
      </c>
      <c r="B21" s="40">
        <v>3231</v>
      </c>
      <c r="C21" s="40" t="s">
        <v>298</v>
      </c>
    </row>
    <row r="22" spans="1:3" x14ac:dyDescent="0.25">
      <c r="A22" s="40" t="s">
        <v>184</v>
      </c>
      <c r="B22" s="40">
        <v>3232</v>
      </c>
      <c r="C22" s="40" t="s">
        <v>299</v>
      </c>
    </row>
    <row r="23" spans="1:3" x14ac:dyDescent="0.25">
      <c r="A23" s="40" t="s">
        <v>184</v>
      </c>
      <c r="B23" s="40">
        <v>3233</v>
      </c>
      <c r="C23" s="40" t="s">
        <v>300</v>
      </c>
    </row>
    <row r="24" spans="1:3" x14ac:dyDescent="0.25">
      <c r="A24" s="40" t="s">
        <v>184</v>
      </c>
      <c r="B24" s="40">
        <v>3234</v>
      </c>
      <c r="C24" s="40" t="s">
        <v>301</v>
      </c>
    </row>
    <row r="25" spans="1:3" x14ac:dyDescent="0.25">
      <c r="A25" s="40" t="s">
        <v>184</v>
      </c>
      <c r="B25" s="40">
        <v>3235</v>
      </c>
      <c r="C25" s="40" t="s">
        <v>302</v>
      </c>
    </row>
    <row r="26" spans="1:3" x14ac:dyDescent="0.25">
      <c r="A26" s="40" t="s">
        <v>184</v>
      </c>
      <c r="B26" s="40">
        <v>3236</v>
      </c>
      <c r="C26" s="40" t="s">
        <v>303</v>
      </c>
    </row>
    <row r="27" spans="1:3" x14ac:dyDescent="0.25">
      <c r="A27" s="40" t="s">
        <v>184</v>
      </c>
      <c r="B27" s="40">
        <v>3237</v>
      </c>
      <c r="C27" s="40" t="s">
        <v>304</v>
      </c>
    </row>
    <row r="28" spans="1:3" x14ac:dyDescent="0.25">
      <c r="A28" s="40" t="s">
        <v>184</v>
      </c>
      <c r="B28" s="40">
        <v>3238</v>
      </c>
      <c r="C28" s="40" t="s">
        <v>305</v>
      </c>
    </row>
    <row r="29" spans="1:3" x14ac:dyDescent="0.25">
      <c r="A29" s="40" t="s">
        <v>184</v>
      </c>
      <c r="B29" s="40">
        <v>3239</v>
      </c>
      <c r="C29" s="40" t="s">
        <v>306</v>
      </c>
    </row>
    <row r="30" spans="1:3" x14ac:dyDescent="0.25">
      <c r="A30" s="40" t="s">
        <v>184</v>
      </c>
      <c r="B30" s="40">
        <v>3241</v>
      </c>
      <c r="C30" s="40" t="s">
        <v>323</v>
      </c>
    </row>
    <row r="31" spans="1:3" x14ac:dyDescent="0.25">
      <c r="A31" s="40" t="s">
        <v>184</v>
      </c>
      <c r="B31" s="40">
        <v>3291</v>
      </c>
      <c r="C31" s="40" t="s">
        <v>308</v>
      </c>
    </row>
    <row r="32" spans="1:3" x14ac:dyDescent="0.25">
      <c r="A32" s="40" t="s">
        <v>184</v>
      </c>
      <c r="B32" s="40">
        <v>3292</v>
      </c>
      <c r="C32" s="40" t="s">
        <v>309</v>
      </c>
    </row>
    <row r="33" spans="1:3" x14ac:dyDescent="0.25">
      <c r="A33" s="40" t="s">
        <v>184</v>
      </c>
      <c r="B33" s="40">
        <v>3293</v>
      </c>
      <c r="C33" s="40" t="s">
        <v>310</v>
      </c>
    </row>
    <row r="34" spans="1:3" x14ac:dyDescent="0.25">
      <c r="A34" s="40" t="s">
        <v>184</v>
      </c>
      <c r="B34" s="40">
        <v>3294</v>
      </c>
      <c r="C34" s="40" t="s">
        <v>311</v>
      </c>
    </row>
    <row r="35" spans="1:3" x14ac:dyDescent="0.25">
      <c r="A35" s="40" t="s">
        <v>184</v>
      </c>
      <c r="B35" s="40">
        <v>3295</v>
      </c>
      <c r="C35" s="40" t="s">
        <v>312</v>
      </c>
    </row>
    <row r="36" spans="1:3" x14ac:dyDescent="0.25">
      <c r="A36" s="40" t="s">
        <v>184</v>
      </c>
      <c r="B36" s="40">
        <v>3296</v>
      </c>
      <c r="C36" s="40" t="s">
        <v>325</v>
      </c>
    </row>
    <row r="37" spans="1:3" x14ac:dyDescent="0.25">
      <c r="A37" s="40" t="s">
        <v>184</v>
      </c>
      <c r="B37" s="40">
        <v>3299</v>
      </c>
      <c r="C37" s="40" t="s">
        <v>307</v>
      </c>
    </row>
    <row r="38" spans="1:3" x14ac:dyDescent="0.25">
      <c r="A38" s="40" t="s">
        <v>184</v>
      </c>
      <c r="B38" s="40">
        <v>3411</v>
      </c>
      <c r="C38" s="40" t="s">
        <v>326</v>
      </c>
    </row>
    <row r="39" spans="1:3" x14ac:dyDescent="0.25">
      <c r="A39" s="40" t="s">
        <v>184</v>
      </c>
      <c r="B39" s="40">
        <v>3412</v>
      </c>
      <c r="C39" s="40" t="s">
        <v>327</v>
      </c>
    </row>
    <row r="40" spans="1:3" x14ac:dyDescent="0.25">
      <c r="A40" s="40" t="s">
        <v>184</v>
      </c>
      <c r="B40" s="40">
        <v>3413</v>
      </c>
      <c r="C40" s="40" t="s">
        <v>328</v>
      </c>
    </row>
    <row r="41" spans="1:3" x14ac:dyDescent="0.25">
      <c r="A41" s="40" t="s">
        <v>184</v>
      </c>
      <c r="B41" s="40">
        <v>3419</v>
      </c>
      <c r="C41" s="40" t="s">
        <v>329</v>
      </c>
    </row>
    <row r="42" spans="1:3" x14ac:dyDescent="0.25">
      <c r="A42" s="40" t="s">
        <v>184</v>
      </c>
      <c r="B42" s="40">
        <v>3421</v>
      </c>
      <c r="C42" s="40" t="s">
        <v>330</v>
      </c>
    </row>
    <row r="43" spans="1:3" x14ac:dyDescent="0.25">
      <c r="A43" s="40" t="s">
        <v>184</v>
      </c>
      <c r="B43" s="40">
        <v>3422</v>
      </c>
      <c r="C43" s="40" t="s">
        <v>331</v>
      </c>
    </row>
    <row r="44" spans="1:3" x14ac:dyDescent="0.25">
      <c r="A44" s="40" t="s">
        <v>184</v>
      </c>
      <c r="B44" s="40">
        <v>3423</v>
      </c>
      <c r="C44" s="40" t="s">
        <v>332</v>
      </c>
    </row>
    <row r="45" spans="1:3" x14ac:dyDescent="0.25">
      <c r="A45" s="40" t="s">
        <v>184</v>
      </c>
      <c r="B45" s="40">
        <v>3425</v>
      </c>
      <c r="C45" s="40" t="s">
        <v>333</v>
      </c>
    </row>
    <row r="46" spans="1:3" x14ac:dyDescent="0.25">
      <c r="A46" s="40" t="s">
        <v>184</v>
      </c>
      <c r="B46" s="40">
        <v>3426</v>
      </c>
      <c r="C46" s="40" t="s">
        <v>334</v>
      </c>
    </row>
    <row r="47" spans="1:3" x14ac:dyDescent="0.25">
      <c r="A47" s="40" t="s">
        <v>184</v>
      </c>
      <c r="B47" s="40">
        <v>3427</v>
      </c>
      <c r="C47" s="40" t="s">
        <v>335</v>
      </c>
    </row>
    <row r="48" spans="1:3" x14ac:dyDescent="0.25">
      <c r="A48" s="40" t="s">
        <v>184</v>
      </c>
      <c r="B48" s="40">
        <v>3428</v>
      </c>
      <c r="C48" s="40" t="s">
        <v>336</v>
      </c>
    </row>
    <row r="49" spans="1:3" x14ac:dyDescent="0.25">
      <c r="A49" s="40" t="s">
        <v>184</v>
      </c>
      <c r="B49" s="40">
        <v>3431</v>
      </c>
      <c r="C49" s="40" t="s">
        <v>337</v>
      </c>
    </row>
    <row r="50" spans="1:3" x14ac:dyDescent="0.25">
      <c r="A50" s="40" t="s">
        <v>184</v>
      </c>
      <c r="B50" s="40">
        <v>3432</v>
      </c>
      <c r="C50" s="40" t="s">
        <v>338</v>
      </c>
    </row>
    <row r="51" spans="1:3" x14ac:dyDescent="0.25">
      <c r="A51" s="40" t="s">
        <v>184</v>
      </c>
      <c r="B51" s="40">
        <v>3433</v>
      </c>
      <c r="C51" s="40" t="s">
        <v>339</v>
      </c>
    </row>
    <row r="52" spans="1:3" x14ac:dyDescent="0.25">
      <c r="A52" s="40" t="s">
        <v>184</v>
      </c>
      <c r="B52" s="40">
        <v>3434</v>
      </c>
      <c r="C52" s="40" t="s">
        <v>340</v>
      </c>
    </row>
    <row r="53" spans="1:3" x14ac:dyDescent="0.25">
      <c r="A53" s="40" t="s">
        <v>184</v>
      </c>
      <c r="B53" s="40">
        <v>3511</v>
      </c>
      <c r="C53" s="40" t="s">
        <v>342</v>
      </c>
    </row>
    <row r="54" spans="1:3" x14ac:dyDescent="0.25">
      <c r="A54" s="40" t="s">
        <v>184</v>
      </c>
      <c r="B54" s="40">
        <v>3512</v>
      </c>
      <c r="C54" s="40" t="s">
        <v>341</v>
      </c>
    </row>
    <row r="55" spans="1:3" x14ac:dyDescent="0.25">
      <c r="A55" s="40" t="s">
        <v>184</v>
      </c>
      <c r="B55" s="40">
        <v>3521</v>
      </c>
      <c r="C55" s="40" t="s">
        <v>343</v>
      </c>
    </row>
    <row r="56" spans="1:3" x14ac:dyDescent="0.25">
      <c r="A56" s="40" t="s">
        <v>184</v>
      </c>
      <c r="B56" s="40">
        <v>3522</v>
      </c>
      <c r="C56" s="40" t="s">
        <v>344</v>
      </c>
    </row>
    <row r="57" spans="1:3" x14ac:dyDescent="0.25">
      <c r="A57" s="40" t="s">
        <v>184</v>
      </c>
      <c r="B57" s="40">
        <v>3523</v>
      </c>
      <c r="C57" s="40" t="s">
        <v>345</v>
      </c>
    </row>
    <row r="58" spans="1:3" x14ac:dyDescent="0.25">
      <c r="A58" s="40" t="s">
        <v>184</v>
      </c>
      <c r="B58" s="40">
        <v>3531</v>
      </c>
      <c r="C58" s="40" t="s">
        <v>346</v>
      </c>
    </row>
    <row r="59" spans="1:3" x14ac:dyDescent="0.25">
      <c r="A59" s="40" t="s">
        <v>184</v>
      </c>
      <c r="B59" s="40">
        <v>3611</v>
      </c>
      <c r="C59" s="40" t="s">
        <v>347</v>
      </c>
    </row>
    <row r="60" spans="1:3" x14ac:dyDescent="0.25">
      <c r="A60" s="40" t="s">
        <v>184</v>
      </c>
      <c r="B60" s="40">
        <v>3612</v>
      </c>
      <c r="C60" s="40" t="s">
        <v>348</v>
      </c>
    </row>
    <row r="61" spans="1:3" x14ac:dyDescent="0.25">
      <c r="A61" s="40" t="s">
        <v>184</v>
      </c>
      <c r="B61" s="40">
        <v>3621</v>
      </c>
      <c r="C61" s="40" t="s">
        <v>349</v>
      </c>
    </row>
    <row r="62" spans="1:3" x14ac:dyDescent="0.25">
      <c r="A62" s="40" t="s">
        <v>184</v>
      </c>
      <c r="B62" s="40">
        <v>3622</v>
      </c>
      <c r="C62" s="40" t="s">
        <v>350</v>
      </c>
    </row>
    <row r="63" spans="1:3" x14ac:dyDescent="0.25">
      <c r="A63" s="40" t="s">
        <v>184</v>
      </c>
      <c r="B63" s="40">
        <v>3631</v>
      </c>
      <c r="C63" s="40" t="s">
        <v>351</v>
      </c>
    </row>
    <row r="64" spans="1:3" x14ac:dyDescent="0.25">
      <c r="A64" s="40" t="s">
        <v>184</v>
      </c>
      <c r="B64" s="40">
        <v>3632</v>
      </c>
      <c r="C64" s="40" t="s">
        <v>352</v>
      </c>
    </row>
    <row r="65" spans="1:3" x14ac:dyDescent="0.25">
      <c r="A65" s="40" t="s">
        <v>184</v>
      </c>
      <c r="B65" s="40">
        <v>3661</v>
      </c>
      <c r="C65" s="40" t="s">
        <v>353</v>
      </c>
    </row>
    <row r="66" spans="1:3" x14ac:dyDescent="0.25">
      <c r="A66" s="40" t="s">
        <v>184</v>
      </c>
      <c r="B66" s="40">
        <v>3662</v>
      </c>
      <c r="C66" s="40" t="s">
        <v>354</v>
      </c>
    </row>
    <row r="67" spans="1:3" x14ac:dyDescent="0.25">
      <c r="A67" s="40" t="s">
        <v>184</v>
      </c>
      <c r="B67" s="40">
        <v>3672</v>
      </c>
      <c r="C67" s="40" t="s">
        <v>355</v>
      </c>
    </row>
    <row r="68" spans="1:3" x14ac:dyDescent="0.25">
      <c r="A68" s="40" t="s">
        <v>184</v>
      </c>
      <c r="B68" s="40">
        <v>3673</v>
      </c>
      <c r="C68" s="40" t="s">
        <v>356</v>
      </c>
    </row>
    <row r="69" spans="1:3" x14ac:dyDescent="0.25">
      <c r="A69" s="40" t="s">
        <v>184</v>
      </c>
      <c r="B69" s="40">
        <v>3674</v>
      </c>
      <c r="C69" s="40" t="s">
        <v>357</v>
      </c>
    </row>
    <row r="70" spans="1:3" x14ac:dyDescent="0.25">
      <c r="A70" s="40" t="s">
        <v>184</v>
      </c>
      <c r="B70" s="40">
        <v>3681</v>
      </c>
      <c r="C70" s="40" t="s">
        <v>359</v>
      </c>
    </row>
    <row r="71" spans="1:3" x14ac:dyDescent="0.25">
      <c r="A71" s="40" t="s">
        <v>184</v>
      </c>
      <c r="B71" s="40">
        <v>3682</v>
      </c>
      <c r="C71" s="40" t="s">
        <v>360</v>
      </c>
    </row>
    <row r="72" spans="1:3" x14ac:dyDescent="0.25">
      <c r="A72" s="40" t="s">
        <v>184</v>
      </c>
      <c r="B72" s="40">
        <v>3691</v>
      </c>
      <c r="C72" s="40" t="s">
        <v>361</v>
      </c>
    </row>
    <row r="73" spans="1:3" x14ac:dyDescent="0.25">
      <c r="A73" s="40" t="s">
        <v>184</v>
      </c>
      <c r="B73" s="40">
        <v>3692</v>
      </c>
      <c r="C73" s="40" t="s">
        <v>362</v>
      </c>
    </row>
    <row r="74" spans="1:3" x14ac:dyDescent="0.25">
      <c r="A74" s="40" t="s">
        <v>184</v>
      </c>
      <c r="B74" s="40">
        <v>3693</v>
      </c>
      <c r="C74" s="40" t="s">
        <v>363</v>
      </c>
    </row>
    <row r="75" spans="1:3" x14ac:dyDescent="0.25">
      <c r="A75" s="40" t="s">
        <v>184</v>
      </c>
      <c r="B75" s="40">
        <v>3694</v>
      </c>
      <c r="C75" s="40" t="s">
        <v>364</v>
      </c>
    </row>
    <row r="76" spans="1:3" x14ac:dyDescent="0.25">
      <c r="A76" s="40" t="s">
        <v>184</v>
      </c>
      <c r="B76" s="40">
        <v>3711</v>
      </c>
      <c r="C76" s="40" t="s">
        <v>365</v>
      </c>
    </row>
    <row r="77" spans="1:3" x14ac:dyDescent="0.25">
      <c r="A77" s="40" t="s">
        <v>184</v>
      </c>
      <c r="B77" s="40">
        <v>3712</v>
      </c>
      <c r="C77" s="40" t="s">
        <v>366</v>
      </c>
    </row>
    <row r="78" spans="1:3" x14ac:dyDescent="0.25">
      <c r="A78" s="40" t="s">
        <v>184</v>
      </c>
      <c r="B78" s="40">
        <v>3713</v>
      </c>
      <c r="C78" s="40" t="s">
        <v>367</v>
      </c>
    </row>
    <row r="79" spans="1:3" x14ac:dyDescent="0.25">
      <c r="A79" s="40" t="s">
        <v>184</v>
      </c>
      <c r="B79" s="40">
        <v>3714</v>
      </c>
      <c r="C79" s="40" t="s">
        <v>368</v>
      </c>
    </row>
    <row r="80" spans="1:3" x14ac:dyDescent="0.25">
      <c r="A80" s="40" t="s">
        <v>184</v>
      </c>
      <c r="B80" s="40">
        <v>3715</v>
      </c>
      <c r="C80" s="40" t="s">
        <v>369</v>
      </c>
    </row>
    <row r="81" spans="1:3" x14ac:dyDescent="0.25">
      <c r="A81" s="40" t="s">
        <v>184</v>
      </c>
      <c r="B81" s="40">
        <v>3721</v>
      </c>
      <c r="C81" s="40" t="s">
        <v>370</v>
      </c>
    </row>
    <row r="82" spans="1:3" x14ac:dyDescent="0.25">
      <c r="A82" s="40" t="s">
        <v>184</v>
      </c>
      <c r="B82" s="40">
        <v>3722</v>
      </c>
      <c r="C82" s="40" t="s">
        <v>371</v>
      </c>
    </row>
    <row r="83" spans="1:3" x14ac:dyDescent="0.25">
      <c r="A83" s="40" t="s">
        <v>184</v>
      </c>
      <c r="B83" s="40">
        <v>3723</v>
      </c>
      <c r="C83" s="40" t="s">
        <v>372</v>
      </c>
    </row>
    <row r="84" spans="1:3" x14ac:dyDescent="0.25">
      <c r="A84" s="40" t="s">
        <v>184</v>
      </c>
      <c r="B84" s="40">
        <v>3811</v>
      </c>
      <c r="C84" s="40" t="s">
        <v>374</v>
      </c>
    </row>
    <row r="85" spans="1:3" x14ac:dyDescent="0.25">
      <c r="A85" s="40" t="s">
        <v>184</v>
      </c>
      <c r="B85" s="40">
        <v>3812</v>
      </c>
      <c r="C85" s="40" t="s">
        <v>375</v>
      </c>
    </row>
    <row r="86" spans="1:3" x14ac:dyDescent="0.25">
      <c r="A86" s="40" t="s">
        <v>184</v>
      </c>
      <c r="B86" s="40">
        <v>3813</v>
      </c>
      <c r="C86" s="40" t="s">
        <v>376</v>
      </c>
    </row>
    <row r="87" spans="1:3" x14ac:dyDescent="0.25">
      <c r="A87" s="40" t="s">
        <v>184</v>
      </c>
      <c r="B87" s="40">
        <v>3821</v>
      </c>
      <c r="C87" s="40" t="s">
        <v>378</v>
      </c>
    </row>
    <row r="88" spans="1:3" x14ac:dyDescent="0.25">
      <c r="A88" s="40" t="s">
        <v>184</v>
      </c>
      <c r="B88" s="40">
        <v>3822</v>
      </c>
      <c r="C88" s="40" t="s">
        <v>379</v>
      </c>
    </row>
    <row r="89" spans="1:3" x14ac:dyDescent="0.25">
      <c r="A89" s="40" t="s">
        <v>184</v>
      </c>
      <c r="B89" s="40">
        <v>3823</v>
      </c>
      <c r="C89" s="40" t="s">
        <v>380</v>
      </c>
    </row>
    <row r="90" spans="1:3" x14ac:dyDescent="0.25">
      <c r="A90" s="40" t="s">
        <v>184</v>
      </c>
      <c r="B90" s="40">
        <v>3831</v>
      </c>
      <c r="C90" s="40" t="s">
        <v>381</v>
      </c>
    </row>
    <row r="91" spans="1:3" x14ac:dyDescent="0.25">
      <c r="A91" s="40" t="s">
        <v>184</v>
      </c>
      <c r="B91" s="40">
        <v>3832</v>
      </c>
      <c r="C91" s="40" t="s">
        <v>382</v>
      </c>
    </row>
    <row r="92" spans="1:3" x14ac:dyDescent="0.25">
      <c r="A92" s="40" t="s">
        <v>184</v>
      </c>
      <c r="B92" s="40">
        <v>3833</v>
      </c>
      <c r="C92" s="40" t="s">
        <v>383</v>
      </c>
    </row>
    <row r="93" spans="1:3" x14ac:dyDescent="0.25">
      <c r="A93" s="40" t="s">
        <v>184</v>
      </c>
      <c r="B93" s="40">
        <v>3834</v>
      </c>
      <c r="C93" s="40" t="s">
        <v>384</v>
      </c>
    </row>
    <row r="94" spans="1:3" x14ac:dyDescent="0.25">
      <c r="A94" s="40" t="s">
        <v>184</v>
      </c>
      <c r="B94" s="40">
        <v>3835</v>
      </c>
      <c r="C94" s="40" t="s">
        <v>286</v>
      </c>
    </row>
    <row r="95" spans="1:3" x14ac:dyDescent="0.25">
      <c r="A95" s="40" t="s">
        <v>184</v>
      </c>
      <c r="B95" s="40">
        <v>3841</v>
      </c>
      <c r="C95" s="40" t="s">
        <v>385</v>
      </c>
    </row>
    <row r="96" spans="1:3" x14ac:dyDescent="0.25">
      <c r="A96" s="40" t="s">
        <v>184</v>
      </c>
      <c r="B96" s="40">
        <v>3842</v>
      </c>
      <c r="C96" s="40" t="s">
        <v>386</v>
      </c>
    </row>
    <row r="97" spans="1:3" x14ac:dyDescent="0.25">
      <c r="A97" s="40" t="s">
        <v>184</v>
      </c>
      <c r="B97" s="40">
        <v>3861</v>
      </c>
      <c r="C97" s="40" t="s">
        <v>387</v>
      </c>
    </row>
    <row r="98" spans="1:3" x14ac:dyDescent="0.25">
      <c r="A98" s="40" t="s">
        <v>184</v>
      </c>
      <c r="B98" s="40">
        <v>3862</v>
      </c>
      <c r="C98" s="40" t="s">
        <v>388</v>
      </c>
    </row>
    <row r="99" spans="1:3" x14ac:dyDescent="0.25">
      <c r="A99" s="40" t="s">
        <v>184</v>
      </c>
      <c r="B99" s="40">
        <v>3863</v>
      </c>
      <c r="C99" s="40" t="s">
        <v>389</v>
      </c>
    </row>
    <row r="100" spans="1:3" x14ac:dyDescent="0.25">
      <c r="A100" s="40" t="s">
        <v>184</v>
      </c>
      <c r="B100" s="40">
        <v>3864</v>
      </c>
      <c r="C100" s="40" t="s">
        <v>390</v>
      </c>
    </row>
    <row r="101" spans="1:3" x14ac:dyDescent="0.25">
      <c r="A101" s="40" t="s">
        <v>184</v>
      </c>
      <c r="B101" s="40">
        <v>3911</v>
      </c>
      <c r="C101" s="40" t="s">
        <v>391</v>
      </c>
    </row>
    <row r="102" spans="1:3" x14ac:dyDescent="0.25">
      <c r="A102" s="40" t="s">
        <v>184</v>
      </c>
      <c r="B102" s="40">
        <v>3921</v>
      </c>
      <c r="C102" s="40" t="s">
        <v>223</v>
      </c>
    </row>
    <row r="103" spans="1:3" x14ac:dyDescent="0.25">
      <c r="A103" s="40" t="s">
        <v>184</v>
      </c>
      <c r="B103" s="40">
        <v>4111</v>
      </c>
      <c r="C103" s="40" t="s">
        <v>185</v>
      </c>
    </row>
    <row r="104" spans="1:3" x14ac:dyDescent="0.25">
      <c r="A104" s="40" t="s">
        <v>184</v>
      </c>
      <c r="B104" s="40">
        <v>4112</v>
      </c>
      <c r="C104" s="40" t="s">
        <v>186</v>
      </c>
    </row>
    <row r="105" spans="1:3" x14ac:dyDescent="0.25">
      <c r="A105" s="40" t="s">
        <v>184</v>
      </c>
      <c r="B105" s="40">
        <v>4113</v>
      </c>
      <c r="C105" s="40" t="s">
        <v>187</v>
      </c>
    </row>
    <row r="106" spans="1:3" x14ac:dyDescent="0.25">
      <c r="A106" s="40" t="s">
        <v>184</v>
      </c>
      <c r="B106" s="40">
        <v>4121</v>
      </c>
      <c r="C106" s="40" t="s">
        <v>188</v>
      </c>
    </row>
    <row r="107" spans="1:3" x14ac:dyDescent="0.25">
      <c r="A107" s="40" t="s">
        <v>184</v>
      </c>
      <c r="B107" s="40">
        <v>4122</v>
      </c>
      <c r="C107" s="40" t="s">
        <v>189</v>
      </c>
    </row>
    <row r="108" spans="1:3" x14ac:dyDescent="0.25">
      <c r="A108" s="40" t="s">
        <v>184</v>
      </c>
      <c r="B108" s="40">
        <v>4123</v>
      </c>
      <c r="C108" s="40" t="s">
        <v>190</v>
      </c>
    </row>
    <row r="109" spans="1:3" x14ac:dyDescent="0.25">
      <c r="A109" s="40" t="s">
        <v>184</v>
      </c>
      <c r="B109" s="40">
        <v>4124</v>
      </c>
      <c r="C109" s="40" t="s">
        <v>191</v>
      </c>
    </row>
    <row r="110" spans="1:3" x14ac:dyDescent="0.25">
      <c r="A110" s="40" t="s">
        <v>184</v>
      </c>
      <c r="B110" s="40">
        <v>4125</v>
      </c>
      <c r="C110" s="40" t="s">
        <v>192</v>
      </c>
    </row>
    <row r="111" spans="1:3" x14ac:dyDescent="0.25">
      <c r="A111" s="40" t="s">
        <v>184</v>
      </c>
      <c r="B111" s="40">
        <v>4126</v>
      </c>
      <c r="C111" s="40" t="s">
        <v>193</v>
      </c>
    </row>
    <row r="112" spans="1:3" x14ac:dyDescent="0.25">
      <c r="A112" s="40" t="s">
        <v>184</v>
      </c>
      <c r="B112" s="40">
        <v>4211</v>
      </c>
      <c r="C112" s="40" t="s">
        <v>194</v>
      </c>
    </row>
    <row r="113" spans="1:3" x14ac:dyDescent="0.25">
      <c r="A113" s="40" t="s">
        <v>184</v>
      </c>
      <c r="B113" s="40">
        <v>4212</v>
      </c>
      <c r="C113" s="40" t="s">
        <v>195</v>
      </c>
    </row>
    <row r="114" spans="1:3" x14ac:dyDescent="0.25">
      <c r="A114" s="40" t="s">
        <v>184</v>
      </c>
      <c r="B114" s="40">
        <v>4213</v>
      </c>
      <c r="C114" s="40" t="s">
        <v>196</v>
      </c>
    </row>
    <row r="115" spans="1:3" x14ac:dyDescent="0.25">
      <c r="A115" s="40" t="s">
        <v>184</v>
      </c>
      <c r="B115" s="40">
        <v>4214</v>
      </c>
      <c r="C115" s="40" t="s">
        <v>197</v>
      </c>
    </row>
    <row r="116" spans="1:3" x14ac:dyDescent="0.25">
      <c r="A116" s="40" t="s">
        <v>184</v>
      </c>
      <c r="B116" s="40">
        <v>4221</v>
      </c>
      <c r="C116" s="40" t="s">
        <v>198</v>
      </c>
    </row>
    <row r="117" spans="1:3" x14ac:dyDescent="0.25">
      <c r="A117" s="40" t="s">
        <v>184</v>
      </c>
      <c r="B117" s="40">
        <v>4222</v>
      </c>
      <c r="C117" s="40" t="s">
        <v>199</v>
      </c>
    </row>
    <row r="118" spans="1:3" x14ac:dyDescent="0.25">
      <c r="A118" s="40" t="s">
        <v>184</v>
      </c>
      <c r="B118" s="40">
        <v>4223</v>
      </c>
      <c r="C118" s="40" t="s">
        <v>200</v>
      </c>
    </row>
    <row r="119" spans="1:3" x14ac:dyDescent="0.25">
      <c r="A119" s="40" t="s">
        <v>184</v>
      </c>
      <c r="B119" s="40">
        <v>4224</v>
      </c>
      <c r="C119" s="40" t="s">
        <v>201</v>
      </c>
    </row>
    <row r="120" spans="1:3" x14ac:dyDescent="0.25">
      <c r="A120" s="40" t="s">
        <v>184</v>
      </c>
      <c r="B120" s="40">
        <v>4225</v>
      </c>
      <c r="C120" s="40" t="s">
        <v>202</v>
      </c>
    </row>
    <row r="121" spans="1:3" x14ac:dyDescent="0.25">
      <c r="A121" s="40" t="s">
        <v>184</v>
      </c>
      <c r="B121" s="40">
        <v>4226</v>
      </c>
      <c r="C121" s="40" t="s">
        <v>203</v>
      </c>
    </row>
    <row r="122" spans="1:3" x14ac:dyDescent="0.25">
      <c r="A122" s="40" t="s">
        <v>184</v>
      </c>
      <c r="B122" s="40">
        <v>4227</v>
      </c>
      <c r="C122" s="40" t="s">
        <v>204</v>
      </c>
    </row>
    <row r="123" spans="1:3" x14ac:dyDescent="0.25">
      <c r="A123" s="40" t="s">
        <v>184</v>
      </c>
      <c r="B123" s="40">
        <v>4228</v>
      </c>
      <c r="C123" s="40" t="s">
        <v>205</v>
      </c>
    </row>
    <row r="124" spans="1:3" x14ac:dyDescent="0.25">
      <c r="A124" s="40" t="s">
        <v>184</v>
      </c>
      <c r="B124" s="40">
        <v>4231</v>
      </c>
      <c r="C124" s="40" t="s">
        <v>206</v>
      </c>
    </row>
    <row r="125" spans="1:3" x14ac:dyDescent="0.25">
      <c r="A125" s="40" t="s">
        <v>184</v>
      </c>
      <c r="B125" s="40">
        <v>4232</v>
      </c>
      <c r="C125" s="40" t="s">
        <v>207</v>
      </c>
    </row>
    <row r="126" spans="1:3" x14ac:dyDescent="0.25">
      <c r="A126" s="40" t="s">
        <v>184</v>
      </c>
      <c r="B126" s="40">
        <v>4233</v>
      </c>
      <c r="C126" s="40" t="s">
        <v>208</v>
      </c>
    </row>
    <row r="127" spans="1:3" x14ac:dyDescent="0.25">
      <c r="A127" s="40" t="s">
        <v>184</v>
      </c>
      <c r="B127" s="40">
        <v>4234</v>
      </c>
      <c r="C127" s="40" t="s">
        <v>209</v>
      </c>
    </row>
    <row r="128" spans="1:3" x14ac:dyDescent="0.25">
      <c r="A128" s="40" t="s">
        <v>184</v>
      </c>
      <c r="B128" s="40">
        <v>4241</v>
      </c>
      <c r="C128" s="40" t="s">
        <v>210</v>
      </c>
    </row>
    <row r="129" spans="1:3" x14ac:dyDescent="0.25">
      <c r="A129" s="40" t="s">
        <v>184</v>
      </c>
      <c r="B129" s="40">
        <v>4242</v>
      </c>
      <c r="C129" s="40" t="s">
        <v>211</v>
      </c>
    </row>
    <row r="130" spans="1:3" x14ac:dyDescent="0.25">
      <c r="A130" s="40" t="s">
        <v>184</v>
      </c>
      <c r="B130" s="40">
        <v>4243</v>
      </c>
      <c r="C130" s="40" t="s">
        <v>212</v>
      </c>
    </row>
    <row r="131" spans="1:3" x14ac:dyDescent="0.25">
      <c r="A131" s="40" t="s">
        <v>184</v>
      </c>
      <c r="B131" s="40">
        <v>4244</v>
      </c>
      <c r="C131" s="40" t="s">
        <v>213</v>
      </c>
    </row>
    <row r="132" spans="1:3" x14ac:dyDescent="0.25">
      <c r="A132" s="40" t="s">
        <v>184</v>
      </c>
      <c r="B132" s="40">
        <v>4251</v>
      </c>
      <c r="C132" s="40" t="s">
        <v>214</v>
      </c>
    </row>
    <row r="133" spans="1:3" x14ac:dyDescent="0.25">
      <c r="A133" s="40" t="s">
        <v>184</v>
      </c>
      <c r="B133" s="40">
        <v>4252</v>
      </c>
      <c r="C133" s="40" t="s">
        <v>215</v>
      </c>
    </row>
    <row r="134" spans="1:3" x14ac:dyDescent="0.25">
      <c r="A134" s="40" t="s">
        <v>184</v>
      </c>
      <c r="B134" s="40">
        <v>4261</v>
      </c>
      <c r="C134" s="40" t="s">
        <v>216</v>
      </c>
    </row>
    <row r="135" spans="1:3" x14ac:dyDescent="0.25">
      <c r="A135" s="40" t="s">
        <v>184</v>
      </c>
      <c r="B135" s="40">
        <v>4262</v>
      </c>
      <c r="C135" s="40" t="s">
        <v>217</v>
      </c>
    </row>
    <row r="136" spans="1:3" x14ac:dyDescent="0.25">
      <c r="A136" s="40" t="s">
        <v>184</v>
      </c>
      <c r="B136" s="40">
        <v>4263</v>
      </c>
      <c r="C136" s="40" t="s">
        <v>218</v>
      </c>
    </row>
    <row r="137" spans="1:3" x14ac:dyDescent="0.25">
      <c r="A137" s="40" t="s">
        <v>184</v>
      </c>
      <c r="B137" s="40">
        <v>4264</v>
      </c>
      <c r="C137" s="40" t="s">
        <v>219</v>
      </c>
    </row>
    <row r="138" spans="1:3" x14ac:dyDescent="0.25">
      <c r="A138" s="40" t="s">
        <v>184</v>
      </c>
      <c r="B138" s="40">
        <v>4311</v>
      </c>
      <c r="C138" s="40" t="s">
        <v>220</v>
      </c>
    </row>
    <row r="139" spans="1:3" x14ac:dyDescent="0.25">
      <c r="A139" s="40" t="s">
        <v>184</v>
      </c>
      <c r="B139" s="40">
        <v>4312</v>
      </c>
      <c r="C139" s="40" t="s">
        <v>221</v>
      </c>
    </row>
    <row r="140" spans="1:3" x14ac:dyDescent="0.25">
      <c r="A140" s="40" t="s">
        <v>184</v>
      </c>
      <c r="B140" s="40">
        <v>4411</v>
      </c>
      <c r="C140" s="40" t="s">
        <v>222</v>
      </c>
    </row>
    <row r="141" spans="1:3" x14ac:dyDescent="0.25">
      <c r="A141" s="40" t="s">
        <v>184</v>
      </c>
      <c r="B141" s="40">
        <v>4511</v>
      </c>
      <c r="C141" s="40" t="s">
        <v>313</v>
      </c>
    </row>
    <row r="142" spans="1:3" x14ac:dyDescent="0.25">
      <c r="A142" s="40" t="s">
        <v>184</v>
      </c>
      <c r="B142" s="40">
        <v>4521</v>
      </c>
      <c r="C142" s="40" t="s">
        <v>314</v>
      </c>
    </row>
    <row r="143" spans="1:3" x14ac:dyDescent="0.25">
      <c r="A143" s="40" t="s">
        <v>184</v>
      </c>
      <c r="B143" s="40">
        <v>4531</v>
      </c>
      <c r="C143" s="40" t="s">
        <v>315</v>
      </c>
    </row>
    <row r="144" spans="1:3" x14ac:dyDescent="0.25">
      <c r="A144" s="40" t="s">
        <v>184</v>
      </c>
      <c r="B144" s="40">
        <v>4541</v>
      </c>
      <c r="C144" s="40" t="s">
        <v>316</v>
      </c>
    </row>
    <row r="145" spans="1:3" x14ac:dyDescent="0.25">
      <c r="A145" s="40" t="s">
        <v>184</v>
      </c>
      <c r="B145" s="40">
        <v>4911</v>
      </c>
      <c r="C145" s="40" t="s">
        <v>391</v>
      </c>
    </row>
    <row r="146" spans="1:3" x14ac:dyDescent="0.25">
      <c r="A146" s="40" t="s">
        <v>184</v>
      </c>
      <c r="B146" s="40">
        <v>6111</v>
      </c>
      <c r="C146" s="40" t="s">
        <v>225</v>
      </c>
    </row>
    <row r="147" spans="1:3" x14ac:dyDescent="0.25">
      <c r="A147" s="40" t="s">
        <v>184</v>
      </c>
      <c r="B147" s="40">
        <v>6112</v>
      </c>
      <c r="C147" s="40" t="s">
        <v>226</v>
      </c>
    </row>
    <row r="148" spans="1:3" x14ac:dyDescent="0.25">
      <c r="A148" s="40" t="s">
        <v>184</v>
      </c>
      <c r="B148" s="40">
        <v>6113</v>
      </c>
      <c r="C148" s="40" t="s">
        <v>227</v>
      </c>
    </row>
    <row r="149" spans="1:3" x14ac:dyDescent="0.25">
      <c r="A149" s="40" t="s">
        <v>184</v>
      </c>
      <c r="B149" s="40">
        <v>6114</v>
      </c>
      <c r="C149" s="40" t="s">
        <v>228</v>
      </c>
    </row>
    <row r="150" spans="1:3" x14ac:dyDescent="0.25">
      <c r="A150" s="40" t="s">
        <v>184</v>
      </c>
      <c r="B150" s="40">
        <v>6115</v>
      </c>
      <c r="C150" s="40" t="s">
        <v>229</v>
      </c>
    </row>
    <row r="151" spans="1:3" x14ac:dyDescent="0.25">
      <c r="A151" s="40" t="s">
        <v>184</v>
      </c>
      <c r="B151" s="40">
        <v>6116</v>
      </c>
      <c r="C151" s="40" t="s">
        <v>230</v>
      </c>
    </row>
    <row r="152" spans="1:3" x14ac:dyDescent="0.25">
      <c r="A152" s="40" t="s">
        <v>184</v>
      </c>
      <c r="B152" s="40">
        <v>6117</v>
      </c>
      <c r="C152" s="40" t="s">
        <v>392</v>
      </c>
    </row>
    <row r="153" spans="1:3" x14ac:dyDescent="0.25">
      <c r="A153" s="40" t="s">
        <v>184</v>
      </c>
      <c r="B153" s="40">
        <v>6119</v>
      </c>
      <c r="C153" s="40" t="s">
        <v>231</v>
      </c>
    </row>
    <row r="154" spans="1:3" x14ac:dyDescent="0.25">
      <c r="A154" s="40" t="s">
        <v>184</v>
      </c>
      <c r="B154" s="40">
        <v>6121</v>
      </c>
      <c r="C154" s="40" t="s">
        <v>233</v>
      </c>
    </row>
    <row r="155" spans="1:3" x14ac:dyDescent="0.25">
      <c r="A155" s="40" t="s">
        <v>184</v>
      </c>
      <c r="B155" s="40">
        <v>6122</v>
      </c>
      <c r="C155" s="40" t="s">
        <v>234</v>
      </c>
    </row>
    <row r="156" spans="1:3" x14ac:dyDescent="0.25">
      <c r="A156" s="40" t="s">
        <v>184</v>
      </c>
      <c r="B156" s="40">
        <v>6123</v>
      </c>
      <c r="C156" s="40" t="s">
        <v>235</v>
      </c>
    </row>
    <row r="157" spans="1:3" x14ac:dyDescent="0.25">
      <c r="A157" s="40" t="s">
        <v>184</v>
      </c>
      <c r="B157" s="40">
        <v>6124</v>
      </c>
      <c r="C157" s="40" t="s">
        <v>236</v>
      </c>
    </row>
    <row r="158" spans="1:3" x14ac:dyDescent="0.25">
      <c r="A158" s="40" t="s">
        <v>184</v>
      </c>
      <c r="B158" s="40">
        <v>6125</v>
      </c>
      <c r="C158" s="40" t="s">
        <v>393</v>
      </c>
    </row>
    <row r="159" spans="1:3" x14ac:dyDescent="0.25">
      <c r="A159" s="40" t="s">
        <v>184</v>
      </c>
      <c r="B159" s="40">
        <v>6131</v>
      </c>
      <c r="C159" s="40" t="s">
        <v>238</v>
      </c>
    </row>
    <row r="160" spans="1:3" x14ac:dyDescent="0.25">
      <c r="A160" s="40" t="s">
        <v>184</v>
      </c>
      <c r="B160" s="40">
        <v>6132</v>
      </c>
      <c r="C160" s="40" t="s">
        <v>239</v>
      </c>
    </row>
    <row r="161" spans="1:3" x14ac:dyDescent="0.25">
      <c r="A161" s="40" t="s">
        <v>184</v>
      </c>
      <c r="B161" s="40">
        <v>6133</v>
      </c>
      <c r="C161" s="40" t="s">
        <v>240</v>
      </c>
    </row>
    <row r="162" spans="1:3" x14ac:dyDescent="0.25">
      <c r="A162" s="40" t="s">
        <v>184</v>
      </c>
      <c r="B162" s="40">
        <v>6134</v>
      </c>
      <c r="C162" s="40" t="s">
        <v>241</v>
      </c>
    </row>
    <row r="163" spans="1:3" x14ac:dyDescent="0.25">
      <c r="A163" s="40" t="s">
        <v>184</v>
      </c>
      <c r="B163" s="40">
        <v>6135</v>
      </c>
      <c r="C163" s="40" t="s">
        <v>242</v>
      </c>
    </row>
    <row r="164" spans="1:3" x14ac:dyDescent="0.25">
      <c r="A164" s="40" t="s">
        <v>184</v>
      </c>
      <c r="B164" s="40">
        <v>6141</v>
      </c>
      <c r="C164" s="40" t="s">
        <v>244</v>
      </c>
    </row>
    <row r="165" spans="1:3" x14ac:dyDescent="0.25">
      <c r="A165" s="40" t="s">
        <v>184</v>
      </c>
      <c r="B165" s="40">
        <v>6142</v>
      </c>
      <c r="C165" s="40" t="s">
        <v>245</v>
      </c>
    </row>
    <row r="166" spans="1:3" x14ac:dyDescent="0.25">
      <c r="A166" s="40" t="s">
        <v>184</v>
      </c>
      <c r="B166" s="40">
        <v>6143</v>
      </c>
      <c r="C166" s="40" t="s">
        <v>246</v>
      </c>
    </row>
    <row r="167" spans="1:3" x14ac:dyDescent="0.25">
      <c r="A167" s="40" t="s">
        <v>184</v>
      </c>
      <c r="B167" s="40">
        <v>6145</v>
      </c>
      <c r="C167" s="40" t="s">
        <v>247</v>
      </c>
    </row>
    <row r="168" spans="1:3" x14ac:dyDescent="0.25">
      <c r="A168" s="40" t="s">
        <v>184</v>
      </c>
      <c r="B168" s="40">
        <v>6146</v>
      </c>
      <c r="C168" s="40" t="s">
        <v>248</v>
      </c>
    </row>
    <row r="169" spans="1:3" x14ac:dyDescent="0.25">
      <c r="A169" s="40" t="s">
        <v>184</v>
      </c>
      <c r="B169" s="40">
        <v>6147</v>
      </c>
      <c r="C169" s="40" t="s">
        <v>249</v>
      </c>
    </row>
    <row r="170" spans="1:3" x14ac:dyDescent="0.25">
      <c r="A170" s="40" t="s">
        <v>184</v>
      </c>
      <c r="B170" s="40">
        <v>6148</v>
      </c>
      <c r="C170" s="40" t="s">
        <v>250</v>
      </c>
    </row>
    <row r="171" spans="1:3" x14ac:dyDescent="0.25">
      <c r="A171" s="40" t="s">
        <v>184</v>
      </c>
      <c r="B171" s="40">
        <v>6151</v>
      </c>
      <c r="C171" s="40" t="s">
        <v>252</v>
      </c>
    </row>
    <row r="172" spans="1:3" x14ac:dyDescent="0.25">
      <c r="A172" s="40" t="s">
        <v>184</v>
      </c>
      <c r="B172" s="40">
        <v>6152</v>
      </c>
      <c r="C172" s="40" t="s">
        <v>253</v>
      </c>
    </row>
    <row r="173" spans="1:3" x14ac:dyDescent="0.25">
      <c r="A173" s="40" t="s">
        <v>184</v>
      </c>
      <c r="B173" s="40">
        <v>6161</v>
      </c>
      <c r="C173" s="40" t="s">
        <v>255</v>
      </c>
    </row>
    <row r="174" spans="1:3" x14ac:dyDescent="0.25">
      <c r="A174" s="40" t="s">
        <v>184</v>
      </c>
      <c r="B174" s="40">
        <v>6162</v>
      </c>
      <c r="C174" s="40" t="s">
        <v>256</v>
      </c>
    </row>
    <row r="175" spans="1:3" x14ac:dyDescent="0.25">
      <c r="A175" s="40" t="s">
        <v>184</v>
      </c>
      <c r="B175" s="40">
        <v>6163</v>
      </c>
      <c r="C175" s="40" t="s">
        <v>257</v>
      </c>
    </row>
    <row r="176" spans="1:3" x14ac:dyDescent="0.25">
      <c r="A176" s="40" t="s">
        <v>184</v>
      </c>
      <c r="B176" s="40">
        <v>6211</v>
      </c>
      <c r="C176" s="40" t="s">
        <v>258</v>
      </c>
    </row>
    <row r="177" spans="1:3" x14ac:dyDescent="0.25">
      <c r="A177" s="40" t="s">
        <v>184</v>
      </c>
      <c r="B177" s="40">
        <v>6212</v>
      </c>
      <c r="C177" s="40" t="s">
        <v>259</v>
      </c>
    </row>
    <row r="178" spans="1:3" x14ac:dyDescent="0.25">
      <c r="A178" s="40" t="s">
        <v>184</v>
      </c>
      <c r="B178" s="40">
        <v>6221</v>
      </c>
      <c r="C178" s="40" t="s">
        <v>260</v>
      </c>
    </row>
    <row r="179" spans="1:3" x14ac:dyDescent="0.25">
      <c r="A179" s="40" t="s">
        <v>184</v>
      </c>
      <c r="B179" s="40">
        <v>6232</v>
      </c>
      <c r="C179" s="40" t="s">
        <v>261</v>
      </c>
    </row>
    <row r="180" spans="1:3" x14ac:dyDescent="0.25">
      <c r="A180" s="40" t="s">
        <v>184</v>
      </c>
      <c r="B180" s="40">
        <v>6311</v>
      </c>
      <c r="C180" s="40" t="s">
        <v>395</v>
      </c>
    </row>
    <row r="181" spans="1:3" x14ac:dyDescent="0.25">
      <c r="A181" s="40" t="s">
        <v>184</v>
      </c>
      <c r="B181" s="40">
        <v>6312</v>
      </c>
      <c r="C181" s="40" t="s">
        <v>396</v>
      </c>
    </row>
    <row r="182" spans="1:3" x14ac:dyDescent="0.25">
      <c r="A182" s="40" t="s">
        <v>184</v>
      </c>
      <c r="B182" s="40">
        <v>6321</v>
      </c>
      <c r="C182" s="40" t="s">
        <v>398</v>
      </c>
    </row>
    <row r="183" spans="1:3" x14ac:dyDescent="0.25">
      <c r="A183" s="40" t="s">
        <v>184</v>
      </c>
      <c r="B183" s="40">
        <v>6322</v>
      </c>
      <c r="C183" s="40" t="s">
        <v>399</v>
      </c>
    </row>
    <row r="184" spans="1:3" x14ac:dyDescent="0.25">
      <c r="A184" s="40" t="s">
        <v>184</v>
      </c>
      <c r="B184" s="40">
        <v>6323</v>
      </c>
      <c r="C184" s="40" t="s">
        <v>400</v>
      </c>
    </row>
    <row r="185" spans="1:3" x14ac:dyDescent="0.25">
      <c r="A185" s="40" t="s">
        <v>184</v>
      </c>
      <c r="B185" s="40">
        <v>6324</v>
      </c>
      <c r="C185" s="40" t="s">
        <v>401</v>
      </c>
    </row>
    <row r="186" spans="1:3" x14ac:dyDescent="0.25">
      <c r="A186" s="40" t="s">
        <v>184</v>
      </c>
      <c r="B186" s="40">
        <v>6331</v>
      </c>
      <c r="C186" s="40" t="s">
        <v>403</v>
      </c>
    </row>
    <row r="187" spans="1:3" x14ac:dyDescent="0.25">
      <c r="A187" s="40" t="s">
        <v>184</v>
      </c>
      <c r="B187" s="40">
        <v>6332</v>
      </c>
      <c r="C187" s="40" t="s">
        <v>404</v>
      </c>
    </row>
    <row r="188" spans="1:3" x14ac:dyDescent="0.25">
      <c r="A188" s="40" t="s">
        <v>184</v>
      </c>
      <c r="B188" s="40">
        <v>6341</v>
      </c>
      <c r="C188" s="40" t="s">
        <v>406</v>
      </c>
    </row>
    <row r="189" spans="1:3" x14ac:dyDescent="0.25">
      <c r="A189" s="40" t="s">
        <v>184</v>
      </c>
      <c r="B189" s="40">
        <v>6342</v>
      </c>
      <c r="C189" s="40" t="s">
        <v>407</v>
      </c>
    </row>
    <row r="190" spans="1:3" x14ac:dyDescent="0.25">
      <c r="A190" s="40" t="s">
        <v>184</v>
      </c>
      <c r="B190" s="40">
        <v>6351</v>
      </c>
      <c r="C190" s="40" t="s">
        <v>263</v>
      </c>
    </row>
    <row r="191" spans="1:3" x14ac:dyDescent="0.25">
      <c r="A191" s="40" t="s">
        <v>184</v>
      </c>
      <c r="B191" s="40">
        <v>6352</v>
      </c>
      <c r="C191" s="40" t="s">
        <v>264</v>
      </c>
    </row>
    <row r="192" spans="1:3" x14ac:dyDescent="0.25">
      <c r="A192" s="40" t="s">
        <v>184</v>
      </c>
      <c r="B192" s="40">
        <v>6361</v>
      </c>
      <c r="C192" s="40" t="s">
        <v>409</v>
      </c>
    </row>
    <row r="193" spans="1:3" x14ac:dyDescent="0.25">
      <c r="A193" s="40" t="s">
        <v>184</v>
      </c>
      <c r="B193" s="40">
        <v>6362</v>
      </c>
      <c r="C193" s="40" t="s">
        <v>410</v>
      </c>
    </row>
    <row r="194" spans="1:3" x14ac:dyDescent="0.25">
      <c r="A194" s="40" t="s">
        <v>184</v>
      </c>
      <c r="B194" s="40">
        <v>6381</v>
      </c>
      <c r="C194" s="40" t="s">
        <v>359</v>
      </c>
    </row>
    <row r="195" spans="1:3" x14ac:dyDescent="0.25">
      <c r="A195" s="40" t="s">
        <v>184</v>
      </c>
      <c r="B195" s="40">
        <v>6382</v>
      </c>
      <c r="C195" s="40" t="s">
        <v>360</v>
      </c>
    </row>
    <row r="196" spans="1:3" x14ac:dyDescent="0.25">
      <c r="A196" s="40" t="s">
        <v>184</v>
      </c>
      <c r="B196" s="40">
        <v>6391</v>
      </c>
      <c r="C196" s="40" t="s">
        <v>361</v>
      </c>
    </row>
    <row r="197" spans="1:3" x14ac:dyDescent="0.25">
      <c r="A197" s="40" t="s">
        <v>184</v>
      </c>
      <c r="B197" s="40">
        <v>6392</v>
      </c>
      <c r="C197" s="40" t="s">
        <v>362</v>
      </c>
    </row>
    <row r="198" spans="1:3" x14ac:dyDescent="0.25">
      <c r="A198" s="40" t="s">
        <v>184</v>
      </c>
      <c r="B198" s="40">
        <v>6393</v>
      </c>
      <c r="C198" s="40" t="s">
        <v>363</v>
      </c>
    </row>
    <row r="199" spans="1:3" x14ac:dyDescent="0.25">
      <c r="A199" s="40" t="s">
        <v>184</v>
      </c>
      <c r="B199" s="40">
        <v>6394</v>
      </c>
      <c r="C199" s="40" t="s">
        <v>364</v>
      </c>
    </row>
    <row r="200" spans="1:3" x14ac:dyDescent="0.25">
      <c r="A200" s="40" t="s">
        <v>184</v>
      </c>
      <c r="B200" s="40">
        <v>6412</v>
      </c>
      <c r="C200" s="40" t="s">
        <v>412</v>
      </c>
    </row>
    <row r="201" spans="1:3" x14ac:dyDescent="0.25">
      <c r="A201" s="40" t="s">
        <v>184</v>
      </c>
      <c r="B201" s="40">
        <v>6413</v>
      </c>
      <c r="C201" s="40" t="s">
        <v>413</v>
      </c>
    </row>
    <row r="202" spans="1:3" x14ac:dyDescent="0.25">
      <c r="A202" s="40" t="s">
        <v>184</v>
      </c>
      <c r="B202" s="40">
        <v>6414</v>
      </c>
      <c r="C202" s="40" t="s">
        <v>414</v>
      </c>
    </row>
    <row r="203" spans="1:3" x14ac:dyDescent="0.25">
      <c r="A203" s="40" t="s">
        <v>184</v>
      </c>
      <c r="B203" s="40">
        <v>6415</v>
      </c>
      <c r="C203" s="40" t="s">
        <v>415</v>
      </c>
    </row>
    <row r="204" spans="1:3" x14ac:dyDescent="0.25">
      <c r="A204" s="40" t="s">
        <v>184</v>
      </c>
      <c r="B204" s="40">
        <v>6416</v>
      </c>
      <c r="C204" s="40" t="s">
        <v>416</v>
      </c>
    </row>
    <row r="205" spans="1:3" x14ac:dyDescent="0.25">
      <c r="A205" s="40" t="s">
        <v>184</v>
      </c>
      <c r="B205" s="40">
        <v>6417</v>
      </c>
      <c r="C205" s="40" t="s">
        <v>417</v>
      </c>
    </row>
    <row r="206" spans="1:3" x14ac:dyDescent="0.25">
      <c r="A206" s="40" t="s">
        <v>184</v>
      </c>
      <c r="B206" s="40">
        <v>6419</v>
      </c>
      <c r="C206" s="40" t="s">
        <v>418</v>
      </c>
    </row>
    <row r="207" spans="1:3" x14ac:dyDescent="0.25">
      <c r="A207" s="40" t="s">
        <v>184</v>
      </c>
      <c r="B207" s="40">
        <v>6421</v>
      </c>
      <c r="C207" s="40" t="s">
        <v>420</v>
      </c>
    </row>
    <row r="208" spans="1:3" x14ac:dyDescent="0.25">
      <c r="A208" s="40" t="s">
        <v>184</v>
      </c>
      <c r="B208" s="40">
        <v>6422</v>
      </c>
      <c r="C208" s="40" t="s">
        <v>421</v>
      </c>
    </row>
    <row r="209" spans="1:3" x14ac:dyDescent="0.25">
      <c r="A209" s="40" t="s">
        <v>184</v>
      </c>
      <c r="B209" s="40">
        <v>6423</v>
      </c>
      <c r="C209" s="40" t="s">
        <v>422</v>
      </c>
    </row>
    <row r="210" spans="1:3" x14ac:dyDescent="0.25">
      <c r="A210" s="40" t="s">
        <v>184</v>
      </c>
      <c r="B210" s="40">
        <v>6424</v>
      </c>
      <c r="C210" s="40" t="s">
        <v>423</v>
      </c>
    </row>
    <row r="211" spans="1:3" x14ac:dyDescent="0.25">
      <c r="A211" s="40" t="s">
        <v>184</v>
      </c>
      <c r="B211" s="40">
        <v>6425</v>
      </c>
      <c r="C211" s="40" t="s">
        <v>424</v>
      </c>
    </row>
    <row r="212" spans="1:3" x14ac:dyDescent="0.25">
      <c r="A212" s="40" t="s">
        <v>184</v>
      </c>
      <c r="B212" s="40">
        <v>6429</v>
      </c>
      <c r="C212" s="40" t="s">
        <v>425</v>
      </c>
    </row>
    <row r="213" spans="1:3" x14ac:dyDescent="0.25">
      <c r="A213" s="40" t="s">
        <v>184</v>
      </c>
      <c r="B213" s="40">
        <v>6431</v>
      </c>
      <c r="C213" s="40" t="s">
        <v>427</v>
      </c>
    </row>
    <row r="214" spans="1:3" x14ac:dyDescent="0.25">
      <c r="A214" s="40" t="s">
        <v>184</v>
      </c>
      <c r="B214" s="40">
        <v>6432</v>
      </c>
      <c r="C214" s="40" t="s">
        <v>428</v>
      </c>
    </row>
    <row r="215" spans="1:3" x14ac:dyDescent="0.25">
      <c r="A215" s="40" t="s">
        <v>184</v>
      </c>
      <c r="B215" s="40">
        <v>6433</v>
      </c>
      <c r="C215" s="40" t="s">
        <v>429</v>
      </c>
    </row>
    <row r="216" spans="1:3" x14ac:dyDescent="0.25">
      <c r="A216" s="40" t="s">
        <v>184</v>
      </c>
      <c r="B216" s="40">
        <v>6434</v>
      </c>
      <c r="C216" s="40" t="s">
        <v>430</v>
      </c>
    </row>
    <row r="217" spans="1:3" x14ac:dyDescent="0.25">
      <c r="A217" s="40" t="s">
        <v>184</v>
      </c>
      <c r="B217" s="40">
        <v>6435</v>
      </c>
      <c r="C217" s="40" t="s">
        <v>431</v>
      </c>
    </row>
    <row r="218" spans="1:3" x14ac:dyDescent="0.25">
      <c r="A218" s="40" t="s">
        <v>184</v>
      </c>
      <c r="B218" s="40">
        <v>6436</v>
      </c>
      <c r="C218" s="40" t="s">
        <v>432</v>
      </c>
    </row>
    <row r="219" spans="1:3" x14ac:dyDescent="0.25">
      <c r="A219" s="40" t="s">
        <v>184</v>
      </c>
      <c r="B219" s="40">
        <v>6437</v>
      </c>
      <c r="C219" s="40" t="s">
        <v>433</v>
      </c>
    </row>
    <row r="220" spans="1:3" x14ac:dyDescent="0.25">
      <c r="A220" s="40" t="s">
        <v>184</v>
      </c>
      <c r="B220" s="40">
        <v>6442</v>
      </c>
      <c r="C220" s="40" t="s">
        <v>435</v>
      </c>
    </row>
    <row r="221" spans="1:3" x14ac:dyDescent="0.25">
      <c r="A221" s="40" t="s">
        <v>184</v>
      </c>
      <c r="B221" s="40">
        <v>6443</v>
      </c>
      <c r="C221" s="40" t="s">
        <v>436</v>
      </c>
    </row>
    <row r="222" spans="1:3" x14ac:dyDescent="0.25">
      <c r="A222" s="40" t="s">
        <v>184</v>
      </c>
      <c r="B222" s="40">
        <v>6444</v>
      </c>
      <c r="C222" s="40" t="s">
        <v>437</v>
      </c>
    </row>
    <row r="223" spans="1:3" x14ac:dyDescent="0.25">
      <c r="A223" s="40" t="s">
        <v>184</v>
      </c>
      <c r="B223" s="40">
        <v>6445</v>
      </c>
      <c r="C223" s="40" t="s">
        <v>438</v>
      </c>
    </row>
    <row r="224" spans="1:3" x14ac:dyDescent="0.25">
      <c r="A224" s="40" t="s">
        <v>184</v>
      </c>
      <c r="B224" s="40">
        <v>6446</v>
      </c>
      <c r="C224" s="40" t="s">
        <v>439</v>
      </c>
    </row>
    <row r="225" spans="1:3" x14ac:dyDescent="0.25">
      <c r="A225" s="40" t="s">
        <v>184</v>
      </c>
      <c r="B225" s="40">
        <v>6447</v>
      </c>
      <c r="C225" s="40" t="s">
        <v>440</v>
      </c>
    </row>
    <row r="226" spans="1:3" x14ac:dyDescent="0.25">
      <c r="A226" s="40" t="s">
        <v>184</v>
      </c>
      <c r="B226" s="40">
        <v>6511</v>
      </c>
      <c r="C226" s="40" t="s">
        <v>265</v>
      </c>
    </row>
    <row r="227" spans="1:3" x14ac:dyDescent="0.25">
      <c r="A227" s="40" t="s">
        <v>184</v>
      </c>
      <c r="B227" s="40">
        <v>6512</v>
      </c>
      <c r="C227" s="40" t="s">
        <v>266</v>
      </c>
    </row>
    <row r="228" spans="1:3" x14ac:dyDescent="0.25">
      <c r="A228" s="40" t="s">
        <v>184</v>
      </c>
      <c r="B228" s="40">
        <v>6513</v>
      </c>
      <c r="C228" s="40" t="s">
        <v>267</v>
      </c>
    </row>
    <row r="229" spans="1:3" x14ac:dyDescent="0.25">
      <c r="A229" s="40" t="s">
        <v>184</v>
      </c>
      <c r="B229" s="40">
        <v>6514</v>
      </c>
      <c r="C229" s="40" t="s">
        <v>268</v>
      </c>
    </row>
    <row r="230" spans="1:3" x14ac:dyDescent="0.25">
      <c r="A230" s="40" t="s">
        <v>184</v>
      </c>
      <c r="B230" s="40">
        <v>6521</v>
      </c>
      <c r="C230" s="40" t="s">
        <v>269</v>
      </c>
    </row>
    <row r="231" spans="1:3" x14ac:dyDescent="0.25">
      <c r="A231" s="40" t="s">
        <v>184</v>
      </c>
      <c r="B231" s="40">
        <v>6522</v>
      </c>
      <c r="C231" s="40" t="s">
        <v>270</v>
      </c>
    </row>
    <row r="232" spans="1:3" x14ac:dyDescent="0.25">
      <c r="A232" s="40" t="s">
        <v>184</v>
      </c>
      <c r="B232" s="40">
        <v>6524</v>
      </c>
      <c r="C232" s="40" t="s">
        <v>271</v>
      </c>
    </row>
    <row r="233" spans="1:3" x14ac:dyDescent="0.25">
      <c r="A233" s="40" t="s">
        <v>184</v>
      </c>
      <c r="B233" s="40">
        <v>6525</v>
      </c>
      <c r="C233" s="40" t="s">
        <v>272</v>
      </c>
    </row>
    <row r="234" spans="1:3" x14ac:dyDescent="0.25">
      <c r="A234" s="40" t="s">
        <v>184</v>
      </c>
      <c r="B234" s="40">
        <v>6526</v>
      </c>
      <c r="C234" s="40" t="s">
        <v>273</v>
      </c>
    </row>
    <row r="235" spans="1:3" x14ac:dyDescent="0.25">
      <c r="A235" s="40" t="s">
        <v>184</v>
      </c>
      <c r="B235" s="40">
        <v>6527</v>
      </c>
      <c r="C235" s="40" t="s">
        <v>274</v>
      </c>
    </row>
    <row r="236" spans="1:3" x14ac:dyDescent="0.25">
      <c r="A236" s="40" t="s">
        <v>184</v>
      </c>
      <c r="B236" s="40">
        <v>6528</v>
      </c>
      <c r="C236" s="40" t="s">
        <v>442</v>
      </c>
    </row>
    <row r="237" spans="1:3" x14ac:dyDescent="0.25">
      <c r="A237" s="40" t="s">
        <v>184</v>
      </c>
      <c r="B237" s="40">
        <v>6531</v>
      </c>
      <c r="C237" s="40" t="s">
        <v>275</v>
      </c>
    </row>
    <row r="238" spans="1:3" x14ac:dyDescent="0.25">
      <c r="A238" s="40" t="s">
        <v>184</v>
      </c>
      <c r="B238" s="40">
        <v>6532</v>
      </c>
      <c r="C238" s="40" t="s">
        <v>276</v>
      </c>
    </row>
    <row r="239" spans="1:3" x14ac:dyDescent="0.25">
      <c r="A239" s="40" t="s">
        <v>184</v>
      </c>
      <c r="B239" s="40">
        <v>6533</v>
      </c>
      <c r="C239" s="40" t="s">
        <v>277</v>
      </c>
    </row>
    <row r="240" spans="1:3" x14ac:dyDescent="0.25">
      <c r="A240" s="40" t="s">
        <v>184</v>
      </c>
      <c r="B240" s="40">
        <v>6614</v>
      </c>
      <c r="C240" s="40" t="s">
        <v>444</v>
      </c>
    </row>
    <row r="241" spans="1:3" x14ac:dyDescent="0.25">
      <c r="A241" s="40" t="s">
        <v>184</v>
      </c>
      <c r="B241" s="40">
        <v>6615</v>
      </c>
      <c r="C241" s="40" t="s">
        <v>445</v>
      </c>
    </row>
    <row r="242" spans="1:3" x14ac:dyDescent="0.25">
      <c r="A242" s="40" t="s">
        <v>184</v>
      </c>
      <c r="B242" s="40">
        <v>6631</v>
      </c>
      <c r="C242" s="40" t="s">
        <v>373</v>
      </c>
    </row>
    <row r="243" spans="1:3" x14ac:dyDescent="0.25">
      <c r="A243" s="40" t="s">
        <v>184</v>
      </c>
      <c r="B243" s="40">
        <v>6632</v>
      </c>
      <c r="C243" s="40" t="s">
        <v>377</v>
      </c>
    </row>
    <row r="244" spans="1:3" x14ac:dyDescent="0.25">
      <c r="A244" s="40" t="s">
        <v>184</v>
      </c>
      <c r="B244" s="40">
        <v>6711</v>
      </c>
      <c r="C244" s="40" t="s">
        <v>446</v>
      </c>
    </row>
    <row r="245" spans="1:3" x14ac:dyDescent="0.25">
      <c r="A245" s="40" t="s">
        <v>184</v>
      </c>
      <c r="B245" s="40">
        <v>6712</v>
      </c>
      <c r="C245" s="40" t="s">
        <v>447</v>
      </c>
    </row>
    <row r="246" spans="1:3" x14ac:dyDescent="0.25">
      <c r="A246" s="40" t="s">
        <v>184</v>
      </c>
      <c r="B246" s="40">
        <v>6714</v>
      </c>
      <c r="C246" s="40" t="s">
        <v>448</v>
      </c>
    </row>
    <row r="247" spans="1:3" x14ac:dyDescent="0.25">
      <c r="A247" s="40" t="s">
        <v>184</v>
      </c>
      <c r="B247" s="40">
        <v>6731</v>
      </c>
      <c r="C247" s="40" t="s">
        <v>449</v>
      </c>
    </row>
    <row r="248" spans="1:3" x14ac:dyDescent="0.25">
      <c r="A248" s="40" t="s">
        <v>184</v>
      </c>
      <c r="B248" s="40">
        <v>6811</v>
      </c>
      <c r="C248" s="40" t="s">
        <v>278</v>
      </c>
    </row>
    <row r="249" spans="1:3" x14ac:dyDescent="0.25">
      <c r="A249" s="40" t="s">
        <v>184</v>
      </c>
      <c r="B249" s="40">
        <v>6812</v>
      </c>
      <c r="C249" s="40" t="s">
        <v>279</v>
      </c>
    </row>
    <row r="250" spans="1:3" x14ac:dyDescent="0.25">
      <c r="A250" s="40" t="s">
        <v>184</v>
      </c>
      <c r="B250" s="40">
        <v>6813</v>
      </c>
      <c r="C250" s="40" t="s">
        <v>280</v>
      </c>
    </row>
    <row r="251" spans="1:3" x14ac:dyDescent="0.25">
      <c r="A251" s="40" t="s">
        <v>184</v>
      </c>
      <c r="B251" s="40">
        <v>6814</v>
      </c>
      <c r="C251" s="40" t="s">
        <v>281</v>
      </c>
    </row>
    <row r="252" spans="1:3" x14ac:dyDescent="0.25">
      <c r="A252" s="40" t="s">
        <v>184</v>
      </c>
      <c r="B252" s="40">
        <v>6815</v>
      </c>
      <c r="C252" s="40" t="s">
        <v>282</v>
      </c>
    </row>
    <row r="253" spans="1:3" x14ac:dyDescent="0.25">
      <c r="A253" s="40" t="s">
        <v>184</v>
      </c>
      <c r="B253" s="40">
        <v>6816</v>
      </c>
      <c r="C253" s="40" t="s">
        <v>283</v>
      </c>
    </row>
    <row r="254" spans="1:3" x14ac:dyDescent="0.25">
      <c r="A254" s="40" t="s">
        <v>184</v>
      </c>
      <c r="B254" s="40">
        <v>6817</v>
      </c>
      <c r="C254" s="40" t="s">
        <v>284</v>
      </c>
    </row>
    <row r="255" spans="1:3" x14ac:dyDescent="0.25">
      <c r="A255" s="40" t="s">
        <v>184</v>
      </c>
      <c r="B255" s="40">
        <v>6818</v>
      </c>
      <c r="C255" s="40" t="s">
        <v>285</v>
      </c>
    </row>
    <row r="256" spans="1:3" x14ac:dyDescent="0.25">
      <c r="A256" s="40" t="s">
        <v>184</v>
      </c>
      <c r="B256" s="40">
        <v>6819</v>
      </c>
      <c r="C256" s="40" t="s">
        <v>286</v>
      </c>
    </row>
    <row r="257" spans="1:3" x14ac:dyDescent="0.25">
      <c r="A257" s="40" t="s">
        <v>184</v>
      </c>
      <c r="B257" s="40">
        <v>6831</v>
      </c>
      <c r="C257" s="40" t="s">
        <v>287</v>
      </c>
    </row>
    <row r="258" spans="1:3" x14ac:dyDescent="0.25">
      <c r="A258" s="40" t="s">
        <v>184</v>
      </c>
      <c r="B258" s="40">
        <v>6911</v>
      </c>
      <c r="C258" s="40" t="s">
        <v>451</v>
      </c>
    </row>
    <row r="259" spans="1:3" x14ac:dyDescent="0.25">
      <c r="A259" s="40" t="s">
        <v>184</v>
      </c>
      <c r="B259" s="40">
        <v>6921</v>
      </c>
      <c r="C259" s="40" t="s">
        <v>223</v>
      </c>
    </row>
    <row r="260" spans="1:3" x14ac:dyDescent="0.25">
      <c r="A260" s="40" t="s">
        <v>184</v>
      </c>
      <c r="B260" s="40">
        <v>9111</v>
      </c>
      <c r="C260" s="40" t="s">
        <v>462</v>
      </c>
    </row>
    <row r="261" spans="1:3" x14ac:dyDescent="0.25">
      <c r="A261" s="40" t="s">
        <v>184</v>
      </c>
      <c r="B261" s="40">
        <v>9112</v>
      </c>
      <c r="C261" s="40" t="s">
        <v>463</v>
      </c>
    </row>
    <row r="262" spans="1:3" x14ac:dyDescent="0.25">
      <c r="A262" s="40" t="s">
        <v>184</v>
      </c>
      <c r="B262" s="40">
        <v>9121</v>
      </c>
      <c r="C262" s="40" t="s">
        <v>464</v>
      </c>
    </row>
    <row r="263" spans="1:3" x14ac:dyDescent="0.25">
      <c r="A263" s="40" t="s">
        <v>184</v>
      </c>
      <c r="B263" s="40">
        <v>9122</v>
      </c>
      <c r="C263" s="40" t="s">
        <v>465</v>
      </c>
    </row>
    <row r="264" spans="1:3" x14ac:dyDescent="0.25">
      <c r="A264" s="40" t="s">
        <v>184</v>
      </c>
      <c r="B264" s="40">
        <v>9151</v>
      </c>
      <c r="C264" s="40" t="s">
        <v>466</v>
      </c>
    </row>
    <row r="265" spans="1:3" x14ac:dyDescent="0.25">
      <c r="A265" s="40" t="s">
        <v>184</v>
      </c>
      <c r="B265" s="40">
        <v>9152</v>
      </c>
      <c r="C265" s="40" t="s">
        <v>467</v>
      </c>
    </row>
    <row r="266" spans="1:3" x14ac:dyDescent="0.25">
      <c r="A266" s="40" t="s">
        <v>184</v>
      </c>
      <c r="B266" s="40">
        <v>9211</v>
      </c>
      <c r="C266" s="40" t="s">
        <v>468</v>
      </c>
    </row>
    <row r="267" spans="1:3" x14ac:dyDescent="0.25">
      <c r="A267" s="40" t="s">
        <v>184</v>
      </c>
      <c r="B267" s="40">
        <v>9212</v>
      </c>
      <c r="C267" s="40" t="s">
        <v>469</v>
      </c>
    </row>
    <row r="268" spans="1:3" x14ac:dyDescent="0.25">
      <c r="A268" s="40" t="s">
        <v>184</v>
      </c>
      <c r="B268" s="40">
        <v>9213</v>
      </c>
      <c r="C268" s="40" t="s">
        <v>470</v>
      </c>
    </row>
    <row r="269" spans="1:3" x14ac:dyDescent="0.25">
      <c r="A269" s="40" t="s">
        <v>184</v>
      </c>
      <c r="B269" s="40">
        <v>9221</v>
      </c>
      <c r="C269" s="40" t="s">
        <v>471</v>
      </c>
    </row>
    <row r="270" spans="1:3" x14ac:dyDescent="0.25">
      <c r="A270" s="40" t="s">
        <v>184</v>
      </c>
      <c r="B270" s="40">
        <v>9222</v>
      </c>
      <c r="C270" s="40" t="s">
        <v>472</v>
      </c>
    </row>
    <row r="271" spans="1:3" x14ac:dyDescent="0.25">
      <c r="A271" s="40" t="s">
        <v>184</v>
      </c>
      <c r="B271" s="40">
        <v>9611</v>
      </c>
      <c r="C271" s="40" t="s">
        <v>224</v>
      </c>
    </row>
    <row r="272" spans="1:3" x14ac:dyDescent="0.25">
      <c r="A272" s="40" t="s">
        <v>184</v>
      </c>
      <c r="B272" s="40">
        <v>9612</v>
      </c>
      <c r="C272" s="40" t="s">
        <v>232</v>
      </c>
    </row>
    <row r="273" spans="1:3" x14ac:dyDescent="0.25">
      <c r="A273" s="40" t="s">
        <v>184</v>
      </c>
      <c r="B273" s="40">
        <v>9613</v>
      </c>
      <c r="C273" s="40" t="s">
        <v>237</v>
      </c>
    </row>
    <row r="274" spans="1:3" x14ac:dyDescent="0.25">
      <c r="A274" s="40" t="s">
        <v>184</v>
      </c>
      <c r="B274" s="40">
        <v>9614</v>
      </c>
      <c r="C274" s="40" t="s">
        <v>243</v>
      </c>
    </row>
    <row r="275" spans="1:3" x14ac:dyDescent="0.25">
      <c r="A275" s="40" t="s">
        <v>184</v>
      </c>
      <c r="B275" s="40">
        <v>9615</v>
      </c>
      <c r="C275" s="40" t="s">
        <v>251</v>
      </c>
    </row>
    <row r="276" spans="1:3" x14ac:dyDescent="0.25">
      <c r="A276" s="40" t="s">
        <v>184</v>
      </c>
      <c r="B276" s="40">
        <v>9616</v>
      </c>
      <c r="C276" s="40" t="s">
        <v>254</v>
      </c>
    </row>
    <row r="277" spans="1:3" x14ac:dyDescent="0.25">
      <c r="A277" s="40" t="s">
        <v>184</v>
      </c>
      <c r="B277" s="40">
        <v>9621</v>
      </c>
      <c r="C277" s="40" t="s">
        <v>473</v>
      </c>
    </row>
    <row r="278" spans="1:3" x14ac:dyDescent="0.25">
      <c r="A278" s="40" t="s">
        <v>184</v>
      </c>
      <c r="B278" s="40">
        <v>9622</v>
      </c>
      <c r="C278" s="40" t="s">
        <v>474</v>
      </c>
    </row>
    <row r="279" spans="1:3" x14ac:dyDescent="0.25">
      <c r="A279" s="40" t="s">
        <v>184</v>
      </c>
      <c r="B279" s="40">
        <v>9623</v>
      </c>
      <c r="C279" s="40" t="s">
        <v>475</v>
      </c>
    </row>
    <row r="280" spans="1:3" x14ac:dyDescent="0.25">
      <c r="A280" s="40" t="s">
        <v>184</v>
      </c>
      <c r="B280" s="40">
        <v>9631</v>
      </c>
      <c r="C280" s="40" t="s">
        <v>394</v>
      </c>
    </row>
    <row r="281" spans="1:3" x14ac:dyDescent="0.25">
      <c r="A281" s="40" t="s">
        <v>184</v>
      </c>
      <c r="B281" s="40">
        <v>9632</v>
      </c>
      <c r="C281" s="40" t="s">
        <v>397</v>
      </c>
    </row>
    <row r="282" spans="1:3" x14ac:dyDescent="0.25">
      <c r="A282" s="40" t="s">
        <v>184</v>
      </c>
      <c r="B282" s="40">
        <v>9633</v>
      </c>
      <c r="C282" s="40" t="s">
        <v>402</v>
      </c>
    </row>
    <row r="283" spans="1:3" x14ac:dyDescent="0.25">
      <c r="A283" s="40" t="s">
        <v>184</v>
      </c>
      <c r="B283" s="40">
        <v>9634</v>
      </c>
      <c r="C283" s="40" t="s">
        <v>405</v>
      </c>
    </row>
    <row r="284" spans="1:3" x14ac:dyDescent="0.25">
      <c r="A284" s="40" t="s">
        <v>184</v>
      </c>
      <c r="B284" s="40">
        <v>9635</v>
      </c>
      <c r="C284" s="40" t="s">
        <v>262</v>
      </c>
    </row>
    <row r="285" spans="1:3" x14ac:dyDescent="0.25">
      <c r="A285" s="40" t="s">
        <v>184</v>
      </c>
      <c r="B285" s="40">
        <v>9636</v>
      </c>
      <c r="C285" s="40" t="s">
        <v>408</v>
      </c>
    </row>
    <row r="286" spans="1:3" x14ac:dyDescent="0.25">
      <c r="A286" s="40" t="s">
        <v>184</v>
      </c>
      <c r="B286" s="40">
        <v>9638</v>
      </c>
      <c r="C286" s="40" t="s">
        <v>358</v>
      </c>
    </row>
    <row r="287" spans="1:3" x14ac:dyDescent="0.25">
      <c r="A287" s="40" t="s">
        <v>184</v>
      </c>
      <c r="B287" s="40">
        <v>9641</v>
      </c>
      <c r="C287" s="40" t="s">
        <v>411</v>
      </c>
    </row>
    <row r="288" spans="1:3" x14ac:dyDescent="0.25">
      <c r="A288" s="40" t="s">
        <v>184</v>
      </c>
      <c r="B288" s="40">
        <v>9642</v>
      </c>
      <c r="C288" s="40" t="s">
        <v>419</v>
      </c>
    </row>
    <row r="289" spans="1:3" x14ac:dyDescent="0.25">
      <c r="A289" s="40" t="s">
        <v>184</v>
      </c>
      <c r="B289" s="40">
        <v>9643</v>
      </c>
      <c r="C289" s="40" t="s">
        <v>426</v>
      </c>
    </row>
    <row r="290" spans="1:3" x14ac:dyDescent="0.25">
      <c r="A290" s="40" t="s">
        <v>184</v>
      </c>
      <c r="B290" s="40">
        <v>9644</v>
      </c>
      <c r="C290" s="40" t="s">
        <v>434</v>
      </c>
    </row>
    <row r="291" spans="1:3" x14ac:dyDescent="0.25">
      <c r="A291" s="40" t="s">
        <v>184</v>
      </c>
      <c r="B291" s="40">
        <v>9651</v>
      </c>
      <c r="C291" s="40" t="s">
        <v>324</v>
      </c>
    </row>
    <row r="292" spans="1:3" x14ac:dyDescent="0.25">
      <c r="A292" s="40" t="s">
        <v>184</v>
      </c>
      <c r="B292" s="40">
        <v>9652</v>
      </c>
      <c r="C292" s="40" t="s">
        <v>441</v>
      </c>
    </row>
    <row r="293" spans="1:3" x14ac:dyDescent="0.25">
      <c r="A293" s="40" t="s">
        <v>184</v>
      </c>
      <c r="B293" s="40">
        <v>9653</v>
      </c>
      <c r="C293" s="40" t="s">
        <v>443</v>
      </c>
    </row>
    <row r="294" spans="1:3" x14ac:dyDescent="0.25">
      <c r="A294" s="40" t="s">
        <v>184</v>
      </c>
      <c r="B294" s="40">
        <v>9661</v>
      </c>
      <c r="C294" s="40" t="s">
        <v>476</v>
      </c>
    </row>
    <row r="295" spans="1:3" x14ac:dyDescent="0.25">
      <c r="A295" s="40" t="s">
        <v>184</v>
      </c>
      <c r="B295" s="40">
        <v>9673</v>
      </c>
      <c r="C295" s="40" t="s">
        <v>477</v>
      </c>
    </row>
    <row r="296" spans="1:3" x14ac:dyDescent="0.25">
      <c r="A296" s="40" t="s">
        <v>184</v>
      </c>
      <c r="B296" s="40">
        <v>9681</v>
      </c>
      <c r="C296" s="40" t="s">
        <v>450</v>
      </c>
    </row>
    <row r="297" spans="1:3" x14ac:dyDescent="0.25">
      <c r="A297" s="40" t="s">
        <v>184</v>
      </c>
      <c r="B297" s="40">
        <v>9683</v>
      </c>
      <c r="C297" s="40" t="s">
        <v>287</v>
      </c>
    </row>
    <row r="298" spans="1:3" x14ac:dyDescent="0.25">
      <c r="A298" s="40" t="s">
        <v>184</v>
      </c>
      <c r="B298" s="40">
        <v>9711</v>
      </c>
      <c r="C298" s="40" t="s">
        <v>452</v>
      </c>
    </row>
    <row r="299" spans="1:3" x14ac:dyDescent="0.25">
      <c r="A299" s="40" t="s">
        <v>184</v>
      </c>
      <c r="B299" s="40">
        <v>9712</v>
      </c>
      <c r="C299" s="40" t="s">
        <v>453</v>
      </c>
    </row>
    <row r="300" spans="1:3" x14ac:dyDescent="0.25">
      <c r="A300" s="40" t="s">
        <v>184</v>
      </c>
      <c r="B300" s="40">
        <v>9721</v>
      </c>
      <c r="C300" s="40" t="s">
        <v>454</v>
      </c>
    </row>
    <row r="301" spans="1:3" x14ac:dyDescent="0.25">
      <c r="A301" s="40" t="s">
        <v>184</v>
      </c>
      <c r="B301" s="40">
        <v>9722</v>
      </c>
      <c r="C301" s="40" t="s">
        <v>455</v>
      </c>
    </row>
    <row r="302" spans="1:3" x14ac:dyDescent="0.25">
      <c r="A302" s="40" t="s">
        <v>184</v>
      </c>
      <c r="B302" s="40">
        <v>9723</v>
      </c>
      <c r="C302" s="40" t="s">
        <v>456</v>
      </c>
    </row>
    <row r="303" spans="1:3" x14ac:dyDescent="0.25">
      <c r="A303" s="40" t="s">
        <v>184</v>
      </c>
      <c r="B303" s="40">
        <v>9724</v>
      </c>
      <c r="C303" s="40" t="s">
        <v>457</v>
      </c>
    </row>
    <row r="304" spans="1:3" x14ac:dyDescent="0.25">
      <c r="A304" s="40" t="s">
        <v>184</v>
      </c>
      <c r="B304" s="40">
        <v>9725</v>
      </c>
      <c r="C304" s="40" t="s">
        <v>458</v>
      </c>
    </row>
    <row r="305" spans="1:3" x14ac:dyDescent="0.25">
      <c r="A305" s="40" t="s">
        <v>184</v>
      </c>
      <c r="B305" s="40">
        <v>9726</v>
      </c>
      <c r="C305" s="40" t="s">
        <v>459</v>
      </c>
    </row>
    <row r="306" spans="1:3" x14ac:dyDescent="0.25">
      <c r="A306" s="40" t="s">
        <v>184</v>
      </c>
      <c r="B306" s="40">
        <v>9731</v>
      </c>
      <c r="C306" s="40" t="s">
        <v>460</v>
      </c>
    </row>
    <row r="307" spans="1:3" x14ac:dyDescent="0.25">
      <c r="A307" s="40" t="s">
        <v>184</v>
      </c>
      <c r="B307" s="40">
        <v>9741</v>
      </c>
      <c r="C307" s="40" t="s">
        <v>461</v>
      </c>
    </row>
    <row r="308" spans="1:3" x14ac:dyDescent="0.25">
      <c r="A308" s="40" t="s">
        <v>184</v>
      </c>
      <c r="B308" s="40">
        <v>9811</v>
      </c>
      <c r="C308" s="40" t="s">
        <v>478</v>
      </c>
    </row>
    <row r="309" spans="1:3" x14ac:dyDescent="0.25">
      <c r="A309" s="40" t="s">
        <v>184</v>
      </c>
      <c r="B309" s="40">
        <v>9821</v>
      </c>
      <c r="C309" s="40" t="s">
        <v>479</v>
      </c>
    </row>
    <row r="310" spans="1:3" x14ac:dyDescent="0.25">
      <c r="A310" s="40" t="s">
        <v>184</v>
      </c>
      <c r="B310" s="40">
        <v>9911</v>
      </c>
      <c r="C310" s="40" t="s">
        <v>480</v>
      </c>
    </row>
    <row r="311" spans="1:3" x14ac:dyDescent="0.25">
      <c r="A311" s="40" t="s">
        <v>184</v>
      </c>
      <c r="B311" s="40">
        <v>9912</v>
      </c>
      <c r="C311" s="40" t="s">
        <v>481</v>
      </c>
    </row>
    <row r="312" spans="1:3" x14ac:dyDescent="0.25">
      <c r="A312" s="40" t="s">
        <v>184</v>
      </c>
      <c r="B312" s="40">
        <v>9913</v>
      </c>
      <c r="C312" s="40" t="s">
        <v>482</v>
      </c>
    </row>
    <row r="313" spans="1:3" x14ac:dyDescent="0.25">
      <c r="A313" s="40" t="s">
        <v>184</v>
      </c>
      <c r="B313" s="40">
        <v>9914</v>
      </c>
      <c r="C313" s="40" t="s">
        <v>483</v>
      </c>
    </row>
    <row r="314" spans="1:3" x14ac:dyDescent="0.25">
      <c r="A314" s="40" t="s">
        <v>184</v>
      </c>
      <c r="B314" s="40">
        <v>9919</v>
      </c>
      <c r="C314" s="40" t="s">
        <v>484</v>
      </c>
    </row>
    <row r="315" spans="1:3" x14ac:dyDescent="0.25">
      <c r="A315" s="40" t="s">
        <v>184</v>
      </c>
      <c r="B315" s="40">
        <v>9961</v>
      </c>
      <c r="C315" s="40" t="s">
        <v>480</v>
      </c>
    </row>
    <row r="316" spans="1:3" x14ac:dyDescent="0.25">
      <c r="A316" s="40" t="s">
        <v>184</v>
      </c>
      <c r="B316" s="40">
        <v>9962</v>
      </c>
      <c r="C316" s="40" t="s">
        <v>481</v>
      </c>
    </row>
    <row r="317" spans="1:3" x14ac:dyDescent="0.25">
      <c r="A317" s="40" t="s">
        <v>184</v>
      </c>
      <c r="B317" s="40">
        <v>9963</v>
      </c>
      <c r="C317" s="40" t="s">
        <v>482</v>
      </c>
    </row>
    <row r="318" spans="1:3" x14ac:dyDescent="0.25">
      <c r="A318" s="40" t="s">
        <v>184</v>
      </c>
      <c r="B318" s="40">
        <v>9964</v>
      </c>
      <c r="C318" s="40" t="s">
        <v>483</v>
      </c>
    </row>
    <row r="319" spans="1:3" x14ac:dyDescent="0.25">
      <c r="A319" s="40" t="s">
        <v>184</v>
      </c>
      <c r="B319" s="40">
        <v>9969</v>
      </c>
      <c r="C319" s="40" t="s">
        <v>484</v>
      </c>
    </row>
  </sheetData>
  <sheetProtection algorithmName="SHA-512" hashValue="K/M+zR0AAVbG5STTOxj3eKC79ErL0ZDEfBTt1wLdS7K3t5Xvf12HRZ5nWB1O49K8Aj38tInMuFKhLD2TFVkqXA==" saltValue="CxJyOEuerpaU71n/BnOI3A==" spinCount="100000" sheet="1" objects="1" scenarios="1"/>
  <autoFilter ref="A1:C2816" xr:uid="{00000000-0009-0000-0000-000004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4.9989318521683403E-2"/>
  </sheetPr>
  <dimension ref="A1:J51"/>
  <sheetViews>
    <sheetView workbookViewId="0">
      <selection activeCell="F35" sqref="F35"/>
    </sheetView>
  </sheetViews>
  <sheetFormatPr defaultRowHeight="15" x14ac:dyDescent="0.25"/>
  <cols>
    <col min="1" max="1" width="4.42578125" customWidth="1"/>
    <col min="2" max="2" width="12" style="51" bestFit="1" customWidth="1"/>
    <col min="3" max="3" width="6" customWidth="1"/>
    <col min="4" max="4" width="61.7109375" customWidth="1"/>
    <col min="5" max="5" width="37.42578125" customWidth="1"/>
    <col min="6" max="6" width="23" bestFit="1" customWidth="1"/>
    <col min="7" max="7" width="9" customWidth="1"/>
    <col min="8" max="8" width="49.140625" customWidth="1"/>
    <col min="9" max="9" width="18.7109375" customWidth="1"/>
    <col min="10" max="10" width="12.140625" customWidth="1"/>
  </cols>
  <sheetData>
    <row r="1" spans="1:10" ht="24.75" thickTop="1" x14ac:dyDescent="0.25">
      <c r="A1" s="2" t="s">
        <v>2</v>
      </c>
      <c r="B1" s="10" t="s">
        <v>1</v>
      </c>
      <c r="C1" s="3" t="s">
        <v>3</v>
      </c>
      <c r="D1" s="3" t="s">
        <v>4</v>
      </c>
      <c r="E1" s="3" t="s">
        <v>5</v>
      </c>
      <c r="F1" s="3" t="s">
        <v>6</v>
      </c>
      <c r="G1" s="3" t="s">
        <v>7</v>
      </c>
      <c r="H1" s="3" t="s">
        <v>4</v>
      </c>
      <c r="I1" s="5" t="s">
        <v>38</v>
      </c>
      <c r="J1" s="5" t="s">
        <v>169</v>
      </c>
    </row>
    <row r="2" spans="1:10" x14ac:dyDescent="0.25">
      <c r="A2" s="11">
        <v>55</v>
      </c>
      <c r="B2" s="15">
        <v>35237547014</v>
      </c>
      <c r="C2" s="12">
        <v>49075</v>
      </c>
      <c r="D2" s="13" t="s">
        <v>39</v>
      </c>
      <c r="E2" s="13" t="s">
        <v>40</v>
      </c>
      <c r="F2" s="13" t="s">
        <v>8</v>
      </c>
      <c r="G2" s="16" t="s">
        <v>41</v>
      </c>
      <c r="H2" s="13" t="s">
        <v>39</v>
      </c>
      <c r="I2" s="17" t="s">
        <v>42</v>
      </c>
      <c r="J2" s="17" t="s">
        <v>170</v>
      </c>
    </row>
    <row r="3" spans="1:10" x14ac:dyDescent="0.25">
      <c r="A3" s="11">
        <v>56</v>
      </c>
      <c r="B3" s="15">
        <v>80099091562</v>
      </c>
      <c r="C3" s="12">
        <v>789</v>
      </c>
      <c r="D3" s="13" t="s">
        <v>43</v>
      </c>
      <c r="E3" s="13" t="s">
        <v>44</v>
      </c>
      <c r="F3" s="13" t="s">
        <v>15</v>
      </c>
      <c r="G3" s="14">
        <v>3316734</v>
      </c>
      <c r="H3" s="13" t="s">
        <v>43</v>
      </c>
      <c r="I3" s="17" t="s">
        <v>45</v>
      </c>
      <c r="J3" s="17" t="s">
        <v>153</v>
      </c>
    </row>
    <row r="4" spans="1:10" x14ac:dyDescent="0.25">
      <c r="A4" s="11">
        <v>57</v>
      </c>
      <c r="B4" s="15">
        <v>1076882554</v>
      </c>
      <c r="C4" s="12">
        <v>797</v>
      </c>
      <c r="D4" s="13" t="s">
        <v>46</v>
      </c>
      <c r="E4" s="13" t="s">
        <v>47</v>
      </c>
      <c r="F4" s="13" t="s">
        <v>31</v>
      </c>
      <c r="G4" s="14">
        <v>3303870</v>
      </c>
      <c r="H4" s="13" t="s">
        <v>46</v>
      </c>
      <c r="I4" s="17" t="s">
        <v>45</v>
      </c>
      <c r="J4" s="17" t="s">
        <v>153</v>
      </c>
    </row>
    <row r="5" spans="1:10" x14ac:dyDescent="0.25">
      <c r="A5" s="11">
        <v>58</v>
      </c>
      <c r="B5" s="15">
        <v>34694889661</v>
      </c>
      <c r="C5" s="12">
        <v>23577</v>
      </c>
      <c r="D5" s="13" t="s">
        <v>48</v>
      </c>
      <c r="E5" s="13" t="s">
        <v>49</v>
      </c>
      <c r="F5" s="13" t="s">
        <v>20</v>
      </c>
      <c r="G5" s="14">
        <v>1475444</v>
      </c>
      <c r="H5" s="13" t="s">
        <v>48</v>
      </c>
      <c r="I5" s="17" t="s">
        <v>45</v>
      </c>
      <c r="J5" s="17" t="s">
        <v>153</v>
      </c>
    </row>
    <row r="6" spans="1:10" x14ac:dyDescent="0.25">
      <c r="A6" s="11">
        <v>59</v>
      </c>
      <c r="B6" s="15">
        <v>99575902022</v>
      </c>
      <c r="C6" s="12">
        <v>801</v>
      </c>
      <c r="D6" s="13" t="s">
        <v>50</v>
      </c>
      <c r="E6" s="13" t="s">
        <v>51</v>
      </c>
      <c r="F6" s="13" t="s">
        <v>11</v>
      </c>
      <c r="G6" s="14">
        <v>3123367</v>
      </c>
      <c r="H6" s="13" t="s">
        <v>50</v>
      </c>
      <c r="I6" s="17" t="s">
        <v>45</v>
      </c>
      <c r="J6" s="17" t="s">
        <v>153</v>
      </c>
    </row>
    <row r="7" spans="1:10" x14ac:dyDescent="0.25">
      <c r="A7" s="11">
        <v>60</v>
      </c>
      <c r="B7" s="15">
        <v>61338774671</v>
      </c>
      <c r="C7" s="12">
        <v>810</v>
      </c>
      <c r="D7" s="13" t="s">
        <v>52</v>
      </c>
      <c r="E7" s="13" t="s">
        <v>53</v>
      </c>
      <c r="F7" s="13" t="s">
        <v>24</v>
      </c>
      <c r="G7" s="14">
        <v>3014223</v>
      </c>
      <c r="H7" s="13" t="s">
        <v>52</v>
      </c>
      <c r="I7" s="17" t="s">
        <v>45</v>
      </c>
      <c r="J7" s="17" t="s">
        <v>153</v>
      </c>
    </row>
    <row r="8" spans="1:10" x14ac:dyDescent="0.25">
      <c r="A8" s="11">
        <v>61</v>
      </c>
      <c r="B8" s="15">
        <v>55059300119</v>
      </c>
      <c r="C8" s="12">
        <v>828</v>
      </c>
      <c r="D8" s="13" t="s">
        <v>54</v>
      </c>
      <c r="E8" s="13" t="s">
        <v>16</v>
      </c>
      <c r="F8" s="13" t="s">
        <v>29</v>
      </c>
      <c r="G8" s="14">
        <v>3089240</v>
      </c>
      <c r="H8" s="13" t="s">
        <v>54</v>
      </c>
      <c r="I8" s="17" t="s">
        <v>45</v>
      </c>
      <c r="J8" s="17" t="s">
        <v>153</v>
      </c>
    </row>
    <row r="9" spans="1:10" x14ac:dyDescent="0.25">
      <c r="A9" s="11">
        <v>62</v>
      </c>
      <c r="B9" s="15">
        <v>16391096016</v>
      </c>
      <c r="C9" s="12">
        <v>836</v>
      </c>
      <c r="D9" s="13" t="s">
        <v>55</v>
      </c>
      <c r="E9" s="13" t="s">
        <v>56</v>
      </c>
      <c r="F9" s="13" t="s">
        <v>17</v>
      </c>
      <c r="G9" s="14">
        <v>3321088</v>
      </c>
      <c r="H9" s="13" t="s">
        <v>55</v>
      </c>
      <c r="I9" s="17" t="s">
        <v>45</v>
      </c>
      <c r="J9" s="17" t="s">
        <v>153</v>
      </c>
    </row>
    <row r="10" spans="1:10" x14ac:dyDescent="0.25">
      <c r="A10" s="11">
        <v>63</v>
      </c>
      <c r="B10" s="15">
        <v>35994268014</v>
      </c>
      <c r="C10" s="12">
        <v>844</v>
      </c>
      <c r="D10" s="13" t="s">
        <v>57</v>
      </c>
      <c r="E10" s="13" t="s">
        <v>58</v>
      </c>
      <c r="F10" s="13" t="s">
        <v>10</v>
      </c>
      <c r="G10" s="14">
        <v>3313824</v>
      </c>
      <c r="H10" s="13" t="s">
        <v>57</v>
      </c>
      <c r="I10" s="17" t="s">
        <v>45</v>
      </c>
      <c r="J10" s="17" t="s">
        <v>153</v>
      </c>
    </row>
    <row r="11" spans="1:10" x14ac:dyDescent="0.25">
      <c r="A11" s="11">
        <v>64</v>
      </c>
      <c r="B11" s="15">
        <v>11265594372</v>
      </c>
      <c r="C11" s="12">
        <v>852</v>
      </c>
      <c r="D11" s="13" t="s">
        <v>59</v>
      </c>
      <c r="E11" s="13" t="s">
        <v>14</v>
      </c>
      <c r="F11" s="13" t="s">
        <v>22</v>
      </c>
      <c r="G11" s="14">
        <v>3071162</v>
      </c>
      <c r="H11" s="13" t="s">
        <v>59</v>
      </c>
      <c r="I11" s="17" t="s">
        <v>45</v>
      </c>
      <c r="J11" s="17" t="s">
        <v>153</v>
      </c>
    </row>
    <row r="12" spans="1:10" x14ac:dyDescent="0.25">
      <c r="A12" s="11">
        <v>65</v>
      </c>
      <c r="B12" s="15">
        <v>61469620638</v>
      </c>
      <c r="C12" s="12">
        <v>869</v>
      </c>
      <c r="D12" s="13" t="s">
        <v>60</v>
      </c>
      <c r="E12" s="13" t="s">
        <v>61</v>
      </c>
      <c r="F12" s="13" t="s">
        <v>28</v>
      </c>
      <c r="G12" s="14">
        <v>3118452</v>
      </c>
      <c r="H12" s="13" t="s">
        <v>60</v>
      </c>
      <c r="I12" s="17" t="s">
        <v>45</v>
      </c>
      <c r="J12" s="17" t="s">
        <v>153</v>
      </c>
    </row>
    <row r="13" spans="1:10" x14ac:dyDescent="0.25">
      <c r="A13" s="11">
        <v>66</v>
      </c>
      <c r="B13" s="15">
        <v>97880836355</v>
      </c>
      <c r="C13" s="12">
        <v>43915</v>
      </c>
      <c r="D13" s="13" t="s">
        <v>62</v>
      </c>
      <c r="E13" s="13" t="s">
        <v>63</v>
      </c>
      <c r="F13" s="13" t="s">
        <v>26</v>
      </c>
      <c r="G13" s="14">
        <v>2435411</v>
      </c>
      <c r="H13" s="13" t="s">
        <v>62</v>
      </c>
      <c r="I13" s="17" t="s">
        <v>45</v>
      </c>
      <c r="J13" s="17" t="s">
        <v>153</v>
      </c>
    </row>
    <row r="14" spans="1:10" x14ac:dyDescent="0.25">
      <c r="A14" s="11">
        <v>67</v>
      </c>
      <c r="B14" s="15">
        <v>72801109643</v>
      </c>
      <c r="C14" s="12">
        <v>877</v>
      </c>
      <c r="D14" s="13" t="s">
        <v>64</v>
      </c>
      <c r="E14" s="13" t="s">
        <v>65</v>
      </c>
      <c r="F14" s="13" t="s">
        <v>12</v>
      </c>
      <c r="G14" s="14">
        <v>3006166</v>
      </c>
      <c r="H14" s="13" t="s">
        <v>64</v>
      </c>
      <c r="I14" s="17" t="s">
        <v>45</v>
      </c>
      <c r="J14" s="17" t="s">
        <v>153</v>
      </c>
    </row>
    <row r="15" spans="1:10" x14ac:dyDescent="0.25">
      <c r="A15" s="11">
        <v>68</v>
      </c>
      <c r="B15" s="15">
        <v>37777848565</v>
      </c>
      <c r="C15" s="12">
        <v>44493</v>
      </c>
      <c r="D15" s="13" t="s">
        <v>66</v>
      </c>
      <c r="E15" s="13" t="s">
        <v>25</v>
      </c>
      <c r="F15" s="13" t="s">
        <v>21</v>
      </c>
      <c r="G15" s="14">
        <v>2494841</v>
      </c>
      <c r="H15" s="13" t="s">
        <v>66</v>
      </c>
      <c r="I15" s="17" t="s">
        <v>45</v>
      </c>
      <c r="J15" s="17" t="s">
        <v>153</v>
      </c>
    </row>
    <row r="16" spans="1:10" x14ac:dyDescent="0.25">
      <c r="A16" s="11">
        <v>69</v>
      </c>
      <c r="B16" s="15">
        <v>5275803945</v>
      </c>
      <c r="C16" s="12">
        <v>43636</v>
      </c>
      <c r="D16" s="13" t="s">
        <v>67</v>
      </c>
      <c r="E16" s="13" t="s">
        <v>68</v>
      </c>
      <c r="F16" s="13" t="s">
        <v>27</v>
      </c>
      <c r="G16" s="14">
        <v>2334712</v>
      </c>
      <c r="H16" s="13" t="s">
        <v>67</v>
      </c>
      <c r="I16" s="17" t="s">
        <v>45</v>
      </c>
      <c r="J16" s="17" t="s">
        <v>153</v>
      </c>
    </row>
    <row r="17" spans="1:10" x14ac:dyDescent="0.25">
      <c r="A17" s="11">
        <v>70</v>
      </c>
      <c r="B17" s="15">
        <v>46156591639</v>
      </c>
      <c r="C17" s="12">
        <v>885</v>
      </c>
      <c r="D17" s="13" t="s">
        <v>69</v>
      </c>
      <c r="E17" s="13" t="s">
        <v>70</v>
      </c>
      <c r="F17" s="13" t="s">
        <v>23</v>
      </c>
      <c r="G17" s="14">
        <v>3142019</v>
      </c>
      <c r="H17" s="13" t="s">
        <v>69</v>
      </c>
      <c r="I17" s="17" t="s">
        <v>45</v>
      </c>
      <c r="J17" s="17" t="s">
        <v>153</v>
      </c>
    </row>
    <row r="18" spans="1:10" x14ac:dyDescent="0.25">
      <c r="A18" s="11">
        <v>71</v>
      </c>
      <c r="B18" s="15">
        <v>37363837470</v>
      </c>
      <c r="C18" s="12">
        <v>893</v>
      </c>
      <c r="D18" s="13" t="s">
        <v>71</v>
      </c>
      <c r="E18" s="13" t="s">
        <v>72</v>
      </c>
      <c r="F18" s="13" t="s">
        <v>8</v>
      </c>
      <c r="G18" s="14">
        <v>3224953</v>
      </c>
      <c r="H18" s="13" t="s">
        <v>71</v>
      </c>
      <c r="I18" s="17" t="s">
        <v>45</v>
      </c>
      <c r="J18" s="17" t="s">
        <v>153</v>
      </c>
    </row>
    <row r="19" spans="1:10" x14ac:dyDescent="0.25">
      <c r="A19" s="11">
        <v>72</v>
      </c>
      <c r="B19" s="15">
        <v>46144176176</v>
      </c>
      <c r="C19" s="12">
        <v>764</v>
      </c>
      <c r="D19" s="13" t="s">
        <v>73</v>
      </c>
      <c r="E19" s="13" t="s">
        <v>74</v>
      </c>
      <c r="F19" s="13" t="s">
        <v>8</v>
      </c>
      <c r="G19" s="14">
        <v>3205380</v>
      </c>
      <c r="H19" s="13" t="s">
        <v>73</v>
      </c>
      <c r="I19" s="17" t="s">
        <v>45</v>
      </c>
      <c r="J19" s="17" t="s">
        <v>153</v>
      </c>
    </row>
    <row r="20" spans="1:10" x14ac:dyDescent="0.25">
      <c r="A20" s="11">
        <v>73</v>
      </c>
      <c r="B20" s="15">
        <v>13768042762</v>
      </c>
      <c r="C20" s="12">
        <v>43644</v>
      </c>
      <c r="D20" s="13" t="s">
        <v>75</v>
      </c>
      <c r="E20" s="13" t="s">
        <v>76</v>
      </c>
      <c r="F20" s="13" t="s">
        <v>77</v>
      </c>
      <c r="G20" s="14">
        <v>2326086</v>
      </c>
      <c r="H20" s="13" t="s">
        <v>75</v>
      </c>
      <c r="I20" s="17" t="s">
        <v>45</v>
      </c>
      <c r="J20" s="17" t="s">
        <v>153</v>
      </c>
    </row>
    <row r="21" spans="1:10" x14ac:dyDescent="0.25">
      <c r="A21" s="11">
        <v>74</v>
      </c>
      <c r="B21" s="15">
        <v>48755158135</v>
      </c>
      <c r="C21" s="12">
        <v>54237</v>
      </c>
      <c r="D21" s="13" t="s">
        <v>516</v>
      </c>
      <c r="E21" s="13" t="s">
        <v>517</v>
      </c>
      <c r="F21" s="13" t="s">
        <v>518</v>
      </c>
      <c r="G21" s="14">
        <v>5987113</v>
      </c>
      <c r="H21" s="13" t="s">
        <v>516</v>
      </c>
      <c r="I21" s="17" t="s">
        <v>45</v>
      </c>
      <c r="J21" s="17" t="s">
        <v>153</v>
      </c>
    </row>
    <row r="22" spans="1:10" ht="24" x14ac:dyDescent="0.25">
      <c r="A22" s="11">
        <v>75</v>
      </c>
      <c r="B22" s="15">
        <v>57527861125</v>
      </c>
      <c r="C22" s="12">
        <v>40623</v>
      </c>
      <c r="D22" s="13" t="s">
        <v>78</v>
      </c>
      <c r="E22" s="13" t="s">
        <v>79</v>
      </c>
      <c r="F22" s="13" t="s">
        <v>8</v>
      </c>
      <c r="G22" s="14">
        <v>1909592</v>
      </c>
      <c r="H22" s="13" t="s">
        <v>78</v>
      </c>
      <c r="I22" s="17" t="s">
        <v>45</v>
      </c>
      <c r="J22" s="17" t="s">
        <v>153</v>
      </c>
    </row>
    <row r="23" spans="1:10" x14ac:dyDescent="0.25">
      <c r="A23" s="11">
        <v>76</v>
      </c>
      <c r="B23" s="15">
        <v>76185043859</v>
      </c>
      <c r="C23" s="12">
        <v>924</v>
      </c>
      <c r="D23" s="13" t="s">
        <v>80</v>
      </c>
      <c r="E23" s="13" t="s">
        <v>81</v>
      </c>
      <c r="F23" s="13" t="s">
        <v>30</v>
      </c>
      <c r="G23" s="14">
        <v>3203727</v>
      </c>
      <c r="H23" s="13" t="s">
        <v>80</v>
      </c>
      <c r="I23" s="17" t="s">
        <v>82</v>
      </c>
      <c r="J23" s="17" t="s">
        <v>171</v>
      </c>
    </row>
    <row r="24" spans="1:10" x14ac:dyDescent="0.25">
      <c r="A24" s="11">
        <v>77</v>
      </c>
      <c r="B24" s="15">
        <v>85570198172</v>
      </c>
      <c r="C24" s="12">
        <v>40631</v>
      </c>
      <c r="D24" s="13" t="s">
        <v>83</v>
      </c>
      <c r="E24" s="13" t="s">
        <v>84</v>
      </c>
      <c r="F24" s="13" t="s">
        <v>85</v>
      </c>
      <c r="G24" s="14">
        <v>2071061</v>
      </c>
      <c r="H24" s="13" t="s">
        <v>83</v>
      </c>
      <c r="I24" s="17" t="s">
        <v>82</v>
      </c>
      <c r="J24" s="17" t="s">
        <v>171</v>
      </c>
    </row>
    <row r="25" spans="1:10" x14ac:dyDescent="0.25">
      <c r="A25" s="11">
        <v>78</v>
      </c>
      <c r="B25" s="15">
        <v>36551793962</v>
      </c>
      <c r="C25" s="12">
        <v>50090</v>
      </c>
      <c r="D25" s="13" t="s">
        <v>86</v>
      </c>
      <c r="E25" s="13" t="s">
        <v>87</v>
      </c>
      <c r="F25" s="13" t="s">
        <v>24</v>
      </c>
      <c r="G25" s="14">
        <v>4857283</v>
      </c>
      <c r="H25" s="13" t="s">
        <v>86</v>
      </c>
      <c r="I25" s="17" t="s">
        <v>82</v>
      </c>
      <c r="J25" s="17" t="s">
        <v>171</v>
      </c>
    </row>
    <row r="26" spans="1:10" x14ac:dyDescent="0.25">
      <c r="A26" s="11">
        <v>79</v>
      </c>
      <c r="B26" s="15">
        <v>57340203536</v>
      </c>
      <c r="C26" s="12">
        <v>908</v>
      </c>
      <c r="D26" s="13" t="s">
        <v>88</v>
      </c>
      <c r="E26" s="13" t="s">
        <v>89</v>
      </c>
      <c r="F26" s="13" t="s">
        <v>28</v>
      </c>
      <c r="G26" s="14">
        <v>3118380</v>
      </c>
      <c r="H26" s="13" t="s">
        <v>88</v>
      </c>
      <c r="I26" s="17" t="s">
        <v>82</v>
      </c>
      <c r="J26" s="17" t="s">
        <v>171</v>
      </c>
    </row>
    <row r="27" spans="1:10" x14ac:dyDescent="0.25">
      <c r="A27" s="11">
        <v>80</v>
      </c>
      <c r="B27" s="15">
        <v>88252913683</v>
      </c>
      <c r="C27" s="12">
        <v>916</v>
      </c>
      <c r="D27" s="13" t="s">
        <v>90</v>
      </c>
      <c r="E27" s="13" t="s">
        <v>91</v>
      </c>
      <c r="F27" s="13" t="s">
        <v>92</v>
      </c>
      <c r="G27" s="14">
        <v>3132170</v>
      </c>
      <c r="H27" s="13" t="s">
        <v>90</v>
      </c>
      <c r="I27" s="17" t="s">
        <v>82</v>
      </c>
      <c r="J27" s="17" t="s">
        <v>171</v>
      </c>
    </row>
    <row r="28" spans="1:10" x14ac:dyDescent="0.25">
      <c r="A28" s="11">
        <v>81</v>
      </c>
      <c r="B28" s="15">
        <v>49483564012</v>
      </c>
      <c r="C28" s="12">
        <v>949</v>
      </c>
      <c r="D28" s="13" t="s">
        <v>93</v>
      </c>
      <c r="E28" s="13" t="s">
        <v>94</v>
      </c>
      <c r="F28" s="13" t="s">
        <v>28</v>
      </c>
      <c r="G28" s="14">
        <v>3751783</v>
      </c>
      <c r="H28" s="13" t="s">
        <v>93</v>
      </c>
      <c r="I28" s="17" t="s">
        <v>82</v>
      </c>
      <c r="J28" s="17" t="s">
        <v>171</v>
      </c>
    </row>
    <row r="29" spans="1:10" x14ac:dyDescent="0.25">
      <c r="A29" s="11">
        <v>82</v>
      </c>
      <c r="B29" s="15">
        <v>57897955082</v>
      </c>
      <c r="C29" s="12">
        <v>6146</v>
      </c>
      <c r="D29" s="13" t="s">
        <v>95</v>
      </c>
      <c r="E29" s="13" t="s">
        <v>96</v>
      </c>
      <c r="F29" s="13" t="s">
        <v>8</v>
      </c>
      <c r="G29" s="14">
        <v>738751</v>
      </c>
      <c r="H29" s="13" t="s">
        <v>95</v>
      </c>
      <c r="I29" s="17" t="s">
        <v>82</v>
      </c>
      <c r="J29" s="17" t="s">
        <v>171</v>
      </c>
    </row>
    <row r="30" spans="1:10" x14ac:dyDescent="0.25">
      <c r="A30" s="11">
        <v>83</v>
      </c>
      <c r="B30" s="15">
        <v>10624495854</v>
      </c>
      <c r="C30" s="12">
        <v>965</v>
      </c>
      <c r="D30" s="13" t="s">
        <v>97</v>
      </c>
      <c r="E30" s="13" t="s">
        <v>98</v>
      </c>
      <c r="F30" s="13" t="s">
        <v>8</v>
      </c>
      <c r="G30" s="14">
        <v>3212084</v>
      </c>
      <c r="H30" s="13" t="s">
        <v>97</v>
      </c>
      <c r="I30" s="17" t="s">
        <v>82</v>
      </c>
      <c r="J30" s="17" t="s">
        <v>171</v>
      </c>
    </row>
    <row r="31" spans="1:10" x14ac:dyDescent="0.25">
      <c r="A31" s="11">
        <v>84</v>
      </c>
      <c r="B31" s="15">
        <v>61689362030</v>
      </c>
      <c r="C31" s="12">
        <v>40682</v>
      </c>
      <c r="D31" s="13" t="s">
        <v>99</v>
      </c>
      <c r="E31" s="18" t="s">
        <v>100</v>
      </c>
      <c r="F31" s="13" t="s">
        <v>8</v>
      </c>
      <c r="G31" s="19">
        <v>1783815</v>
      </c>
      <c r="H31" s="13" t="s">
        <v>99</v>
      </c>
      <c r="I31" s="17" t="s">
        <v>82</v>
      </c>
      <c r="J31" s="17" t="s">
        <v>171</v>
      </c>
    </row>
    <row r="32" spans="1:10" x14ac:dyDescent="0.25">
      <c r="A32" s="11">
        <v>85</v>
      </c>
      <c r="B32" s="15">
        <v>78141312758</v>
      </c>
      <c r="C32" s="12">
        <v>22347</v>
      </c>
      <c r="D32" s="13" t="s">
        <v>101</v>
      </c>
      <c r="E32" s="13" t="s">
        <v>102</v>
      </c>
      <c r="F32" s="13" t="s">
        <v>8</v>
      </c>
      <c r="G32" s="14">
        <v>1425684</v>
      </c>
      <c r="H32" s="13" t="s">
        <v>101</v>
      </c>
      <c r="I32" s="17" t="s">
        <v>82</v>
      </c>
      <c r="J32" s="17" t="s">
        <v>171</v>
      </c>
    </row>
    <row r="33" spans="1:10" x14ac:dyDescent="0.25">
      <c r="A33" s="11">
        <v>86</v>
      </c>
      <c r="B33" s="15">
        <v>94391499491</v>
      </c>
      <c r="C33" s="12">
        <v>973</v>
      </c>
      <c r="D33" s="13" t="s">
        <v>507</v>
      </c>
      <c r="E33" s="13" t="s">
        <v>103</v>
      </c>
      <c r="F33" s="13" t="s">
        <v>8</v>
      </c>
      <c r="G33" s="14">
        <v>3205240</v>
      </c>
      <c r="H33" s="13" t="s">
        <v>507</v>
      </c>
      <c r="I33" s="17" t="s">
        <v>82</v>
      </c>
      <c r="J33" s="17" t="s">
        <v>171</v>
      </c>
    </row>
    <row r="34" spans="1:10" x14ac:dyDescent="0.25">
      <c r="A34" s="11">
        <v>87</v>
      </c>
      <c r="B34" s="15">
        <v>74294482659</v>
      </c>
      <c r="C34" s="12">
        <v>42112</v>
      </c>
      <c r="D34" s="13" t="s">
        <v>104</v>
      </c>
      <c r="E34" s="13" t="s">
        <v>105</v>
      </c>
      <c r="F34" s="13" t="s">
        <v>23</v>
      </c>
      <c r="G34" s="14">
        <v>2106698</v>
      </c>
      <c r="H34" s="13" t="s">
        <v>104</v>
      </c>
      <c r="I34" s="17" t="s">
        <v>82</v>
      </c>
      <c r="J34" s="17" t="s">
        <v>171</v>
      </c>
    </row>
    <row r="35" spans="1:10" x14ac:dyDescent="0.25">
      <c r="A35" s="11">
        <v>88</v>
      </c>
      <c r="B35" s="15">
        <v>88269740410</v>
      </c>
      <c r="C35" s="12">
        <v>990</v>
      </c>
      <c r="D35" s="13" t="s">
        <v>106</v>
      </c>
      <c r="E35" s="13" t="s">
        <v>107</v>
      </c>
      <c r="F35" s="13" t="s">
        <v>28</v>
      </c>
      <c r="G35" s="14">
        <v>3119904</v>
      </c>
      <c r="H35" s="13" t="s">
        <v>106</v>
      </c>
      <c r="I35" s="17" t="s">
        <v>82</v>
      </c>
      <c r="J35" s="17" t="s">
        <v>171</v>
      </c>
    </row>
    <row r="36" spans="1:10" x14ac:dyDescent="0.25">
      <c r="A36" s="11">
        <v>89</v>
      </c>
      <c r="B36" s="15">
        <v>45589739612</v>
      </c>
      <c r="C36" s="12">
        <v>1003</v>
      </c>
      <c r="D36" s="13" t="s">
        <v>108</v>
      </c>
      <c r="E36" s="13" t="s">
        <v>109</v>
      </c>
      <c r="F36" s="13" t="s">
        <v>24</v>
      </c>
      <c r="G36" s="14">
        <v>3014207</v>
      </c>
      <c r="H36" s="13" t="s">
        <v>108</v>
      </c>
      <c r="I36" s="17" t="s">
        <v>82</v>
      </c>
      <c r="J36" s="17" t="s">
        <v>171</v>
      </c>
    </row>
    <row r="37" spans="1:10" x14ac:dyDescent="0.25">
      <c r="A37" s="11">
        <v>90</v>
      </c>
      <c r="B37" s="15">
        <v>11298572202</v>
      </c>
      <c r="C37" s="12">
        <v>1011</v>
      </c>
      <c r="D37" s="13" t="s">
        <v>110</v>
      </c>
      <c r="E37" s="13" t="s">
        <v>111</v>
      </c>
      <c r="F37" s="13" t="s">
        <v>9</v>
      </c>
      <c r="G37" s="14">
        <v>207349</v>
      </c>
      <c r="H37" s="13" t="s">
        <v>110</v>
      </c>
      <c r="I37" s="17" t="s">
        <v>82</v>
      </c>
      <c r="J37" s="17" t="s">
        <v>171</v>
      </c>
    </row>
    <row r="38" spans="1:10" x14ac:dyDescent="0.25">
      <c r="A38" s="11">
        <v>91</v>
      </c>
      <c r="B38" s="15">
        <v>5703458858</v>
      </c>
      <c r="C38" s="12">
        <v>47908</v>
      </c>
      <c r="D38" s="13" t="s">
        <v>112</v>
      </c>
      <c r="E38" s="13" t="s">
        <v>113</v>
      </c>
      <c r="F38" s="13" t="s">
        <v>27</v>
      </c>
      <c r="G38" s="14">
        <v>4016408</v>
      </c>
      <c r="H38" s="13" t="s">
        <v>112</v>
      </c>
      <c r="I38" s="17" t="s">
        <v>82</v>
      </c>
      <c r="J38" s="17" t="s">
        <v>171</v>
      </c>
    </row>
    <row r="39" spans="1:10" x14ac:dyDescent="0.25">
      <c r="A39" s="11">
        <v>92</v>
      </c>
      <c r="B39" s="15">
        <v>28048960411</v>
      </c>
      <c r="C39" s="12">
        <v>1020</v>
      </c>
      <c r="D39" s="13" t="s">
        <v>114</v>
      </c>
      <c r="E39" s="13" t="s">
        <v>115</v>
      </c>
      <c r="F39" s="13" t="s">
        <v>8</v>
      </c>
      <c r="G39" s="14">
        <v>3205258</v>
      </c>
      <c r="H39" s="13" t="s">
        <v>114</v>
      </c>
      <c r="I39" s="17" t="s">
        <v>82</v>
      </c>
      <c r="J39" s="17" t="s">
        <v>171</v>
      </c>
    </row>
    <row r="40" spans="1:10" x14ac:dyDescent="0.25">
      <c r="A40" s="11">
        <v>93</v>
      </c>
      <c r="B40" s="15">
        <v>4200585015</v>
      </c>
      <c r="C40" s="12">
        <v>1038</v>
      </c>
      <c r="D40" s="13" t="s">
        <v>116</v>
      </c>
      <c r="E40" s="13" t="s">
        <v>117</v>
      </c>
      <c r="F40" s="13" t="s">
        <v>8</v>
      </c>
      <c r="G40" s="14">
        <v>3270564</v>
      </c>
      <c r="H40" s="13" t="s">
        <v>116</v>
      </c>
      <c r="I40" s="17" t="s">
        <v>82</v>
      </c>
      <c r="J40" s="17" t="s">
        <v>171</v>
      </c>
    </row>
    <row r="41" spans="1:10" x14ac:dyDescent="0.25">
      <c r="A41" s="11">
        <v>94</v>
      </c>
      <c r="B41" s="15">
        <v>47076735780</v>
      </c>
      <c r="C41" s="12">
        <v>43907</v>
      </c>
      <c r="D41" s="13" t="s">
        <v>118</v>
      </c>
      <c r="E41" s="13" t="s">
        <v>119</v>
      </c>
      <c r="F41" s="13" t="s">
        <v>18</v>
      </c>
      <c r="G41" s="14">
        <v>2298651</v>
      </c>
      <c r="H41" s="13" t="s">
        <v>118</v>
      </c>
      <c r="I41" s="17" t="s">
        <v>82</v>
      </c>
      <c r="J41" s="17" t="s">
        <v>171</v>
      </c>
    </row>
    <row r="42" spans="1:10" x14ac:dyDescent="0.25">
      <c r="A42" s="11">
        <v>95</v>
      </c>
      <c r="B42" s="15">
        <v>75800149192</v>
      </c>
      <c r="C42" s="12">
        <v>49384</v>
      </c>
      <c r="D42" s="13" t="s">
        <v>120</v>
      </c>
      <c r="E42" s="13" t="s">
        <v>121</v>
      </c>
      <c r="F42" s="13" t="s">
        <v>19</v>
      </c>
      <c r="G42" s="14">
        <v>4449274</v>
      </c>
      <c r="H42" s="13" t="s">
        <v>120</v>
      </c>
      <c r="I42" s="17" t="s">
        <v>82</v>
      </c>
      <c r="J42" s="17" t="s">
        <v>171</v>
      </c>
    </row>
    <row r="43" spans="1:10" x14ac:dyDescent="0.25">
      <c r="A43" s="11">
        <v>96</v>
      </c>
      <c r="B43" s="15">
        <v>78027759648</v>
      </c>
      <c r="C43" s="20">
        <v>22242</v>
      </c>
      <c r="D43" s="4" t="s">
        <v>122</v>
      </c>
      <c r="E43" s="4" t="s">
        <v>123</v>
      </c>
      <c r="F43" s="4" t="s">
        <v>8</v>
      </c>
      <c r="G43" s="19">
        <v>1426672</v>
      </c>
      <c r="H43" s="4" t="s">
        <v>122</v>
      </c>
      <c r="I43" s="17" t="s">
        <v>82</v>
      </c>
      <c r="J43" s="17" t="s">
        <v>171</v>
      </c>
    </row>
    <row r="44" spans="1:10" x14ac:dyDescent="0.25">
      <c r="A44" s="11">
        <v>97</v>
      </c>
      <c r="B44" s="15">
        <v>24929691978</v>
      </c>
      <c r="C44" s="12">
        <v>932</v>
      </c>
      <c r="D44" s="13" t="s">
        <v>124</v>
      </c>
      <c r="E44" s="13" t="s">
        <v>125</v>
      </c>
      <c r="F44" s="13" t="s">
        <v>13</v>
      </c>
      <c r="G44" s="14">
        <v>3125483</v>
      </c>
      <c r="H44" s="13" t="s">
        <v>124</v>
      </c>
      <c r="I44" s="17" t="s">
        <v>82</v>
      </c>
      <c r="J44" s="17" t="s">
        <v>171</v>
      </c>
    </row>
    <row r="45" spans="1:10" x14ac:dyDescent="0.25">
      <c r="A45" s="11">
        <v>98</v>
      </c>
      <c r="B45" s="15">
        <v>37280079200</v>
      </c>
      <c r="C45" s="12">
        <v>23593</v>
      </c>
      <c r="D45" s="13" t="s">
        <v>126</v>
      </c>
      <c r="E45" s="13" t="s">
        <v>127</v>
      </c>
      <c r="F45" s="13" t="s">
        <v>128</v>
      </c>
      <c r="G45" s="14">
        <v>3201678</v>
      </c>
      <c r="H45" s="13" t="s">
        <v>126</v>
      </c>
      <c r="I45" s="17" t="s">
        <v>82</v>
      </c>
      <c r="J45" s="17" t="s">
        <v>171</v>
      </c>
    </row>
    <row r="46" spans="1:10" x14ac:dyDescent="0.25">
      <c r="A46" s="11">
        <v>99</v>
      </c>
      <c r="B46" s="15">
        <v>28251263363</v>
      </c>
      <c r="C46" s="12">
        <v>1046</v>
      </c>
      <c r="D46" s="13" t="s">
        <v>129</v>
      </c>
      <c r="E46" s="13" t="s">
        <v>130</v>
      </c>
      <c r="F46" s="13" t="s">
        <v>8</v>
      </c>
      <c r="G46" s="14">
        <v>3213862</v>
      </c>
      <c r="H46" s="13" t="s">
        <v>129</v>
      </c>
      <c r="I46" s="17" t="s">
        <v>42</v>
      </c>
      <c r="J46" s="17" t="s">
        <v>172</v>
      </c>
    </row>
    <row r="47" spans="1:10" x14ac:dyDescent="0.25">
      <c r="A47" s="11">
        <v>100</v>
      </c>
      <c r="B47" s="15">
        <v>8647229584</v>
      </c>
      <c r="C47" s="12">
        <v>22339</v>
      </c>
      <c r="D47" s="13" t="s">
        <v>131</v>
      </c>
      <c r="E47" s="13" t="s">
        <v>132</v>
      </c>
      <c r="F47" s="13" t="s">
        <v>8</v>
      </c>
      <c r="G47" s="14">
        <v>1250795</v>
      </c>
      <c r="H47" s="13" t="s">
        <v>131</v>
      </c>
      <c r="I47" s="17" t="s">
        <v>42</v>
      </c>
      <c r="J47" s="17" t="s">
        <v>173</v>
      </c>
    </row>
    <row r="48" spans="1:10" x14ac:dyDescent="0.25">
      <c r="A48" s="11">
        <v>101</v>
      </c>
      <c r="B48" s="15">
        <v>12091168733</v>
      </c>
      <c r="C48" s="12">
        <v>23585</v>
      </c>
      <c r="D48" s="13" t="s">
        <v>133</v>
      </c>
      <c r="E48" s="13" t="s">
        <v>134</v>
      </c>
      <c r="F48" s="13" t="s">
        <v>8</v>
      </c>
      <c r="G48" s="14">
        <v>1494449</v>
      </c>
      <c r="H48" s="13" t="s">
        <v>133</v>
      </c>
      <c r="I48" s="17" t="s">
        <v>42</v>
      </c>
      <c r="J48" s="17" t="s">
        <v>503</v>
      </c>
    </row>
    <row r="49" spans="1:10" x14ac:dyDescent="0.25">
      <c r="A49" s="11">
        <v>102</v>
      </c>
      <c r="B49" s="15">
        <v>10852199405</v>
      </c>
      <c r="C49" s="12">
        <v>25878</v>
      </c>
      <c r="D49" s="13" t="s">
        <v>135</v>
      </c>
      <c r="E49" s="13" t="s">
        <v>505</v>
      </c>
      <c r="F49" s="13" t="s">
        <v>8</v>
      </c>
      <c r="G49" s="14">
        <v>3205479</v>
      </c>
      <c r="H49" s="13" t="s">
        <v>135</v>
      </c>
      <c r="I49" s="17" t="s">
        <v>42</v>
      </c>
      <c r="J49" s="27" t="s">
        <v>174</v>
      </c>
    </row>
    <row r="50" spans="1:10" x14ac:dyDescent="0.25">
      <c r="A50" s="11">
        <v>103</v>
      </c>
      <c r="B50" s="15">
        <v>27103918402</v>
      </c>
      <c r="C50" s="12">
        <v>44926</v>
      </c>
      <c r="D50" s="13" t="s">
        <v>136</v>
      </c>
      <c r="E50" s="13" t="s">
        <v>137</v>
      </c>
      <c r="F50" s="13" t="s">
        <v>8</v>
      </c>
      <c r="G50" s="14">
        <v>2275341</v>
      </c>
      <c r="H50" s="13" t="s">
        <v>136</v>
      </c>
      <c r="I50" s="17" t="s">
        <v>42</v>
      </c>
      <c r="J50" s="27" t="s">
        <v>175</v>
      </c>
    </row>
    <row r="51" spans="1:10" x14ac:dyDescent="0.25">
      <c r="A51" s="11">
        <v>104</v>
      </c>
      <c r="B51" s="15">
        <v>42850342757</v>
      </c>
      <c r="C51" s="12">
        <v>45189</v>
      </c>
      <c r="D51" s="13" t="s">
        <v>138</v>
      </c>
      <c r="E51" s="13" t="s">
        <v>139</v>
      </c>
      <c r="F51" s="13" t="s">
        <v>23</v>
      </c>
      <c r="G51" s="14">
        <v>2479184</v>
      </c>
      <c r="H51" s="13" t="s">
        <v>138</v>
      </c>
      <c r="I51" s="17" t="s">
        <v>42</v>
      </c>
      <c r="J51" s="27" t="s">
        <v>176</v>
      </c>
    </row>
  </sheetData>
  <sheetProtection algorithmName="SHA-512" hashValue="EDTaoUok/bVEjSfHVU9ZvcQzmwB6/DWT6paKTyl7S5atcXccAaf2RQrFxmv2lCSCfNMvwLAjOzSYyh0T3CN5Kw==" saltValue="S9Zm+CNAIb6FnxJaEqoU5w==" spinCount="100000" sheet="1" objects="1" scenarios="1" sort="0" autoFilter="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4.9989318521683403E-2"/>
  </sheetPr>
  <dimension ref="A1:A27"/>
  <sheetViews>
    <sheetView workbookViewId="0">
      <selection activeCell="A23" sqref="A23"/>
    </sheetView>
  </sheetViews>
  <sheetFormatPr defaultRowHeight="15" x14ac:dyDescent="0.25"/>
  <cols>
    <col min="1" max="1" width="46.5703125" bestFit="1" customWidth="1"/>
  </cols>
  <sheetData>
    <row r="1" spans="1:1" x14ac:dyDescent="0.25">
      <c r="A1" t="s">
        <v>164</v>
      </c>
    </row>
    <row r="2" spans="1:1" x14ac:dyDescent="0.25">
      <c r="A2" t="s">
        <v>152</v>
      </c>
    </row>
    <row r="3" spans="1:1" x14ac:dyDescent="0.25">
      <c r="A3" s="1" t="s">
        <v>147</v>
      </c>
    </row>
    <row r="4" spans="1:1" x14ac:dyDescent="0.25">
      <c r="A4" t="s">
        <v>161</v>
      </c>
    </row>
    <row r="5" spans="1:1" x14ac:dyDescent="0.25">
      <c r="A5" t="s">
        <v>162</v>
      </c>
    </row>
    <row r="6" spans="1:1" x14ac:dyDescent="0.25">
      <c r="A6" s="1" t="s">
        <v>143</v>
      </c>
    </row>
    <row r="7" spans="1:1" x14ac:dyDescent="0.25">
      <c r="A7" t="s">
        <v>155</v>
      </c>
    </row>
    <row r="8" spans="1:1" x14ac:dyDescent="0.25">
      <c r="A8" t="s">
        <v>160</v>
      </c>
    </row>
    <row r="9" spans="1:1" x14ac:dyDescent="0.25">
      <c r="A9" t="s">
        <v>156</v>
      </c>
    </row>
    <row r="10" spans="1:1" x14ac:dyDescent="0.25">
      <c r="A10" s="1" t="s">
        <v>150</v>
      </c>
    </row>
    <row r="11" spans="1:1" x14ac:dyDescent="0.25">
      <c r="A11" s="1" t="s">
        <v>151</v>
      </c>
    </row>
    <row r="12" spans="1:1" x14ac:dyDescent="0.25">
      <c r="A12" s="1" t="s">
        <v>145</v>
      </c>
    </row>
    <row r="13" spans="1:1" x14ac:dyDescent="0.25">
      <c r="A13" s="1" t="s">
        <v>148</v>
      </c>
    </row>
    <row r="14" spans="1:1" x14ac:dyDescent="0.25">
      <c r="A14" s="1" t="s">
        <v>144</v>
      </c>
    </row>
    <row r="15" spans="1:1" x14ac:dyDescent="0.25">
      <c r="A15" t="s">
        <v>154</v>
      </c>
    </row>
    <row r="16" spans="1:1" x14ac:dyDescent="0.25">
      <c r="A16" t="s">
        <v>168</v>
      </c>
    </row>
    <row r="17" spans="1:1" x14ac:dyDescent="0.25">
      <c r="A17" s="1" t="s">
        <v>142</v>
      </c>
    </row>
    <row r="18" spans="1:1" x14ac:dyDescent="0.25">
      <c r="A18" t="s">
        <v>158</v>
      </c>
    </row>
    <row r="19" spans="1:1" x14ac:dyDescent="0.25">
      <c r="A19" s="1" t="s">
        <v>149</v>
      </c>
    </row>
    <row r="20" spans="1:1" x14ac:dyDescent="0.25">
      <c r="A20" t="s">
        <v>163</v>
      </c>
    </row>
    <row r="21" spans="1:1" x14ac:dyDescent="0.25">
      <c r="A21" t="s">
        <v>157</v>
      </c>
    </row>
    <row r="22" spans="1:1" x14ac:dyDescent="0.25">
      <c r="A22" s="1" t="s">
        <v>146</v>
      </c>
    </row>
    <row r="23" spans="1:1" x14ac:dyDescent="0.25">
      <c r="A23" t="s">
        <v>504</v>
      </c>
    </row>
    <row r="24" spans="1:1" x14ac:dyDescent="0.25">
      <c r="A24" t="s">
        <v>167</v>
      </c>
    </row>
    <row r="25" spans="1:1" x14ac:dyDescent="0.25">
      <c r="A25" t="s">
        <v>166</v>
      </c>
    </row>
    <row r="26" spans="1:1" x14ac:dyDescent="0.25">
      <c r="A26" t="s">
        <v>159</v>
      </c>
    </row>
    <row r="27" spans="1:1" x14ac:dyDescent="0.25">
      <c r="A27" t="s">
        <v>165</v>
      </c>
    </row>
  </sheetData>
  <sheetProtection algorithmName="SHA-512" hashValue="sjwkG7e1zw/eeoJG+7K4HlCFnonLlhKOh/+nz4ctZf+Hcw6Z9OGDlx9oWNjDnqeWS50xCCSGgusj4ECFfpSbVg==" saltValue="l2oeMX/5z7NsSwzDqG/uLg==" spinCount="100000" sheet="1" objects="1" scenarios="1"/>
  <sortState xmlns:xlrd2="http://schemas.microsoft.com/office/spreadsheetml/2017/richdata2" ref="A1:A27">
    <sortCondition ref="A1"/>
  </sortState>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OSNOVNI PODACI</vt:lpstr>
      <vt:lpstr>2. PLAN PROGRAMA</vt:lpstr>
      <vt:lpstr>3.A PRORAČUNSKI PLAN-prihodi</vt:lpstr>
      <vt:lpstr>3.B PRORAČUNSKI PLAN-rashodi</vt:lpstr>
      <vt:lpstr>Kontni plan</vt:lpstr>
      <vt:lpstr>Registar proračunskih korisnika</vt:lpstr>
      <vt:lpstr>Programske djelatnosti</vt:lpstr>
      <vt:lpstr>Djelatnosti</vt:lpstr>
      <vt:lpstr>'2. PLAN PROGRAMA'!Print_Titles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Krešimir Račić</dc:creator>
  <cp:lastModifiedBy>user</cp:lastModifiedBy>
  <cp:lastPrinted>2024-07-03T12:46:21Z</cp:lastPrinted>
  <dcterms:created xsi:type="dcterms:W3CDTF">2015-03-06T11:16:18Z</dcterms:created>
  <dcterms:modified xsi:type="dcterms:W3CDTF">2025-07-28T08:57:58Z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